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0665" windowWidth="9555" windowHeight="6585" activeTab="1"/>
  </bookViews>
  <sheets>
    <sheet name="orcam" sheetId="1" r:id="rId1"/>
    <sheet name="crono" sheetId="2" r:id="rId2"/>
    <sheet name="capa" sheetId="3" r:id="rId3"/>
    <sheet name="oficio" sheetId="4" r:id="rId4"/>
    <sheet name="Memo" sheetId="5" r:id="rId5"/>
    <sheet name="Plan6" sheetId="6" r:id="rId6"/>
    <sheet name="Plan5" sheetId="7" r:id="rId7"/>
    <sheet name="Plan4" sheetId="8" r:id="rId8"/>
    <sheet name="Plan3" sheetId="9" r:id="rId9"/>
  </sheets>
  <definedNames>
    <definedName name="_xlnm.Print_Area" localSheetId="3">'oficio'!$A$1:$H$36</definedName>
    <definedName name="_xlnm.Print_Area" localSheetId="0">'orcam'!$A$1:$O$49</definedName>
    <definedName name="Z_5DA62221_8FBD_11D9_9FDB_000795DA7351_.wvu.PrintArea" localSheetId="0" hidden="1">'orcam'!$A$1:$O$48</definedName>
    <definedName name="Z_6CF006E0_80FA_11DA_AFAA_0002441D7B93_.wvu.PrintArea" localSheetId="3" hidden="1">'oficio'!$A$1:$H$36</definedName>
    <definedName name="Z_6CF006E0_80FA_11DA_AFAA_0002441D7B93_.wvu.PrintArea" localSheetId="0" hidden="1">'orcam'!$A$1:$O$49</definedName>
    <definedName name="Z_AB5642A0_2448_11D5_A33F_8E24432D74CD_.wvu.PrintArea" localSheetId="0" hidden="1">'orcam'!$A$1:$O$52</definedName>
    <definedName name="Z_AC499C00_23A7_4B4A_B517_67AD2402C886_.wvu.PrintArea" localSheetId="3" hidden="1">'oficio'!$A$1:$H$36</definedName>
    <definedName name="Z_AC499C00_23A7_4B4A_B517_67AD2402C886_.wvu.PrintArea" localSheetId="0" hidden="1">'orcam'!$A$1:$O$49</definedName>
    <definedName name="Z_D04F851E_5194_40C0_BF68_3E753DD852EA_.wvu.PrintArea" localSheetId="0" hidden="1">'orcam'!$A$1:$O$48</definedName>
    <definedName name="Z_E69F6A5B_13C0_424B_8323_5A2EC82AEB6B_.wvu.PrintArea" localSheetId="3" hidden="1">'oficio'!$A$1:$H$36</definedName>
    <definedName name="Z_E69F6A5B_13C0_424B_8323_5A2EC82AEB6B_.wvu.PrintArea" localSheetId="0" hidden="1">'orcam'!$A$1:$O$49</definedName>
  </definedNames>
  <calcPr fullCalcOnLoad="1"/>
</workbook>
</file>

<file path=xl/comments2.xml><?xml version="1.0" encoding="utf-8"?>
<comments xmlns="http://schemas.openxmlformats.org/spreadsheetml/2006/main">
  <authors>
    <author>OEM  User</author>
  </authors>
  <commentList>
    <comment ref="G8" authorId="0">
      <text>
        <r>
          <rPr>
            <sz val="10"/>
            <rFont val="Arial"/>
            <family val="0"/>
          </rPr>
          <t>OEM  User:</t>
        </r>
        <r>
          <rPr>
            <sz val="10"/>
            <rFont val="Arial"/>
            <family val="0"/>
          </rPr>
          <t xml:space="preserve">
Iserir serviços já executados
</t>
        </r>
      </text>
    </comment>
    <comment ref="I8" authorId="0">
      <text>
        <r>
          <rPr>
            <sz val="10"/>
            <rFont val="Arial"/>
            <family val="0"/>
          </rPr>
          <t>OEM  User:</t>
        </r>
        <r>
          <rPr>
            <sz val="10"/>
            <rFont val="Arial"/>
            <family val="0"/>
          </rPr>
          <t xml:space="preserve">
Inserir % á executar
</t>
        </r>
      </text>
    </comment>
    <comment ref="K8" authorId="0">
      <text>
        <r>
          <rPr>
            <sz val="10"/>
            <rFont val="Arial"/>
            <family val="0"/>
          </rPr>
          <t>OEM  User:</t>
        </r>
        <r>
          <rPr>
            <sz val="10"/>
            <rFont val="Arial"/>
            <family val="0"/>
          </rPr>
          <t xml:space="preserve">
Inserir % à executar
</t>
        </r>
      </text>
    </comment>
    <comment ref="M8" authorId="0">
      <text>
        <r>
          <rPr>
            <sz val="10"/>
            <rFont val="Arial"/>
            <family val="0"/>
          </rPr>
          <t>OEM  User:</t>
        </r>
        <r>
          <rPr>
            <sz val="10"/>
            <rFont val="Arial"/>
            <family val="0"/>
          </rPr>
          <t xml:space="preserve">
Inserir % a executar
</t>
        </r>
      </text>
    </comment>
    <comment ref="O8" authorId="0">
      <text>
        <r>
          <rPr>
            <sz val="10"/>
            <rFont val="Arial"/>
            <family val="0"/>
          </rPr>
          <t>OEM  User:</t>
        </r>
        <r>
          <rPr>
            <sz val="10"/>
            <rFont val="Arial"/>
            <family val="0"/>
          </rPr>
          <t xml:space="preserve">
Inserir % a executar
</t>
        </r>
      </text>
    </comment>
  </commentList>
</comments>
</file>

<file path=xl/sharedStrings.xml><?xml version="1.0" encoding="utf-8"?>
<sst xmlns="http://schemas.openxmlformats.org/spreadsheetml/2006/main" count="227" uniqueCount="196">
  <si>
    <t xml:space="preserve">Referência.: </t>
  </si>
  <si>
    <t>m²</t>
  </si>
  <si>
    <t xml:space="preserve">Conforme sua solicitação, elaboramos o serviço técnico em referência. Valemo-nos desta </t>
  </si>
  <si>
    <t xml:space="preserve">oportunidade para lhe fazer o encaminhamento do trabalho para que possa dar seqüência </t>
  </si>
  <si>
    <t>ao objetivo proposto.</t>
  </si>
  <si>
    <t>Atenciosamente,</t>
  </si>
  <si>
    <t>PLANILHA DE ORÇAMENTO</t>
  </si>
  <si>
    <t>-</t>
  </si>
  <si>
    <t>IDENTIFICAÇÃO</t>
  </si>
  <si>
    <t xml:space="preserve"> interessado</t>
  </si>
  <si>
    <t xml:space="preserve"> obra</t>
  </si>
  <si>
    <t xml:space="preserve"> endereço</t>
  </si>
  <si>
    <t xml:space="preserve"> estado</t>
  </si>
  <si>
    <t>SC</t>
  </si>
  <si>
    <t xml:space="preserve"> ITEM</t>
  </si>
  <si>
    <t xml:space="preserve"> E S P E C I F I C A Ç Õ E S</t>
  </si>
  <si>
    <t>Unid.</t>
  </si>
  <si>
    <t xml:space="preserve"> Quant.</t>
  </si>
  <si>
    <t>Preço unit.</t>
  </si>
  <si>
    <t xml:space="preserve"> Preço  total</t>
  </si>
  <si>
    <t xml:space="preserve">     %</t>
  </si>
  <si>
    <t>Total deste item</t>
  </si>
  <si>
    <t>obra:</t>
  </si>
  <si>
    <t>município:</t>
  </si>
  <si>
    <t xml:space="preserve">  Projeto: </t>
  </si>
  <si>
    <t>CRONOGRAMA  FÍSICO-FINANCEIRO  GLOBAL</t>
  </si>
  <si>
    <t xml:space="preserve"> Localização:</t>
  </si>
  <si>
    <t xml:space="preserve"> Discriminação</t>
  </si>
  <si>
    <t xml:space="preserve"> Valor  total</t>
  </si>
  <si>
    <t>PESO</t>
  </si>
  <si>
    <t xml:space="preserve">         mês   1</t>
  </si>
  <si>
    <t xml:space="preserve">         mês   2</t>
  </si>
  <si>
    <t xml:space="preserve">         mês   3</t>
  </si>
  <si>
    <t xml:space="preserve">         mês   4</t>
  </si>
  <si>
    <t>R$</t>
  </si>
  <si>
    <t xml:space="preserve">    %</t>
  </si>
  <si>
    <t xml:space="preserve">            %</t>
  </si>
  <si>
    <t xml:space="preserve"> Custo total acumulado: </t>
  </si>
  <si>
    <t>Local e data</t>
  </si>
  <si>
    <t xml:space="preserve"> R$</t>
  </si>
  <si>
    <t>M E M O R I A L     D E S C R I T I V O</t>
  </si>
  <si>
    <t xml:space="preserve">Capela Mortuária    </t>
  </si>
  <si>
    <t xml:space="preserve">São Domingos  -  S C </t>
  </si>
  <si>
    <t xml:space="preserve">Área construída total:           195,75 m²          </t>
  </si>
  <si>
    <t>01.  L O C A L I Z A Ç Ã O</t>
  </si>
  <si>
    <t>1.1  Local:  A capela mortuária em referência será edificada na sede do município de São Domingos, em frente ao cemitério, saída para Clevelândia.</t>
  </si>
  <si>
    <t>02.   C O N S I D E R A Ç Õ E S   G E R A I S</t>
  </si>
  <si>
    <t xml:space="preserve">2.1: Compartimentos: </t>
  </si>
  <si>
    <t>Capelas: Área coberta de acesso (10,08 m²), saguão (17,22 m²), capela “A” (43,73 m²), capela “B” (43,50 m²), sala de repouso - 1 (10,73 m²), sala de repouso - 2 (7,50 m²), instalações sanitárias masculinas (2,75 m²), instalações sanitárias femininas (2,75</t>
  </si>
  <si>
    <t xml:space="preserve">Administração do cemitério:  Área coberta de acesso (7,35 m²) e administração (16,40 m²). </t>
  </si>
  <si>
    <t>A administração poderá utilizar as instalações sanitárias e a copa, haja vista a interligação existente através da circulação.</t>
  </si>
  <si>
    <t>03.  F U N D A Ç Õ E S</t>
  </si>
  <si>
    <t>3.1  Sapatas:  As sapatas para os pilares serão isoladas, de concreto armado. Poderão ser utilizadas sapatas corridas desde que a resistência do solo for superior a 1,0 kg/cm².</t>
  </si>
  <si>
    <t>3.2  Vigas de fundação:  Serão de concreto armado, apoiadas diretamente sobre o solo, sem forma de fundo. A resistência  à compressão, após os 28 dias, deverá alcançar 15 Mpa.</t>
  </si>
  <si>
    <t>Deverá ser observado o projeto estrutural em todos os seus detalhes.</t>
  </si>
  <si>
    <t>04.  P A R E D E S</t>
  </si>
  <si>
    <t>6.1  Alvenaria:  As paredes externas serão com tijolos de 6 furos, colocados  '' a chato'' , com espessura nominal de 20 cm. As paredes internas terão espessura de 15 cm, ou seja, tijolos colocados de cutelo ou ainda tijolos de 4 furos. Traço da argamassa</t>
  </si>
  <si>
    <t>A repartição entre os banheiros, para possibilitar a ventilação, terá altura de 2,10 m. O vão até o teto terá uma grade simples com perfis de alumínio, afastados 10 cm entre si.</t>
  </si>
  <si>
    <t xml:space="preserve">05.  E S T R U T U R A </t>
  </si>
  <si>
    <t>5.1  Pilares: Serão de concreto armado moldado no local. Os pilares embutidos, conforme demonstrado no projeto arquitetônico não terão saliências na alvenaria e poderão ser executados juntamente com a mesma. Neste caso, são, quando possível, calculados bu</t>
  </si>
  <si>
    <t>5.2  Vigas:  As vigas de concreto armado serão executadas após a elevação da alvenaria, quando houver.</t>
  </si>
  <si>
    <t>5.3  Laje inclinada: Sobre as duas capelas “A” e “B” a laje de cobertura será inclinada, com declividade de 40% cujo prolongamento formará as abas. Os vigotas pré-moldados serão apoiados em uma viga na cumeeira e outra viga sobre as paredes laterais. Para</t>
  </si>
  <si>
    <t>Nos demais compartimentos a laje ficará em nível, mas as abas continuas inclinadas, de concreto armado.</t>
  </si>
  <si>
    <t>Para a laje pré-moldada serão utilizadas lajotas cerâmicas e haverá uma capa de concreto onde serão afixadas as ripas para as telhas de barro. a espessura da aba com acabamento não poderá ultrapassar os 13 cm.</t>
  </si>
  <si>
    <t>06. C O B E R T U R A</t>
  </si>
  <si>
    <t xml:space="preserve">6.1  Estrutura:  Será de madeira de pinho de boa qualidade, imunizada contra o ataque de cupins, apoiada sobre a laje  inclinada, onde as ripas de madeira estarão afixadas na capa. </t>
  </si>
  <si>
    <t>6.2  Telhamento: A cobertura será de telhas de barro, tipo colonial, com capa e calha na mesma peça.</t>
  </si>
  <si>
    <t>07.   E S Q U A D R I A S   E X T E R N A S   E   V I D R O S</t>
  </si>
  <si>
    <t>7.1  Janelas:  Todas as janelas serão de alumínio anodizado fosco, linha 20, com vidro liso 4 mm. Para as janelas dos banheiros será utilizado vidro canelado. As janelas dos banheiros serão tipo maximoar e as demais de correr, em duas folhas.</t>
  </si>
  <si>
    <t>7.2  Porta principal de acesso:  A porta externa do acesso ao saguão das capelas será de alumínio anodizado fosco linha 30 e vidro liso 4mm. A porta terá duas folhas angulares até a altura de 2,10 m e a parte superior terá basculantes para ventilação.</t>
  </si>
  <si>
    <t>7.3  Porta de Accesso à administração :  Será de alumínio anodizado fosco linha 30 e vidro liso 4mm, em folha angular única de 90x210. Até a metade da sua altura poderá ter fechamento em alumínio.</t>
  </si>
  <si>
    <t xml:space="preserve">08.   E S Q U A D R I A S   P O R T A S   I N T E R N A S  </t>
  </si>
  <si>
    <t>Terão folhas semi-ocas, com ótimo acabamento, marcos e guarnições de madeira de boa qualidade tal como imbuía, cedro, louro, cerejeira. As folhas e os marcos receberão emassamento, lixamento e pintura esmalte sintético branco. As guarnições (vistas) serão</t>
  </si>
  <si>
    <t>8.1  Porta de acesso às capelas :  Haverá apenas o vão de 200x210, moldurado com marco e vistas iguais aos das portas internas. Para manter a privacidade entre cada capela, no caso de velórios simultâneos, será utilizada persiana em tecido, com faixas ver</t>
  </si>
  <si>
    <t>08.2  Portas no interior das instalações sanitárias:  Terão as folhas de 60cm de largura, com borda inferior distanciada de 20 cm do piso e borda superior livre, possibilitando ampla ventilação.</t>
  </si>
  <si>
    <t>A fechadura será com tranca interna, própria para banheiro.</t>
  </si>
  <si>
    <t>08.3  Portas de acesso às instalações sanitárias: Terão dimensões de 60 cm x 210 cm e fechadura de cilindro ou tambor..</t>
  </si>
  <si>
    <t>08.4  Demais portas internas:  Terão fechadura com cilindro. As dimensões das portas das salas de aula e similares terão largura de 90 cm e altura de 210 cm e as demais terão largura de 80 cm.</t>
  </si>
  <si>
    <t>As maçanetas serão reforçadas. Poderão ser aceitas maçanetas com acabamento em madeira desde que seja semelhante ao acabamento das portas (vistas).</t>
  </si>
  <si>
    <t>09.  P A V I M E N T A Ç Õ E S</t>
  </si>
  <si>
    <t>9.1  Piso cerâmico: Será utilizado em todos os compartimentos.</t>
  </si>
  <si>
    <t>A cerâmica será vitrificada, tipo comercial, cozida por monoqueima, resistente ao impacto e a abrasão, com classificação "PI 4".</t>
  </si>
  <si>
    <t>Não há restrição quanto às dimensões das peças. As cores devem ser discutidas com a fiscalização, assim como o desenho a ser arranjado no piso. Deve ser dada especial atenção no arranjo das cores e desenhos no piso do saguão e das capelas. Para tanto deve</t>
  </si>
  <si>
    <t>10.  R E V E S T I M E N T O S</t>
  </si>
  <si>
    <t>12.1  Revestimento externo:  receberá chapisco, emboço e reboco. À argamassa será adicionado aditivo de impermeabilização, na proporções  recomendadas pelo fabricante.</t>
  </si>
  <si>
    <t>10.2  Revestimento interno: As paredes internas receberão chapisco, emboço e reboco. Onde houver revestimento com azulejo, deve-se prever se o mesmo será com cola, na própria argamassa, com cola ou argamassa comercial.</t>
  </si>
  <si>
    <t>10.3  Azulejos: Será colocado azulejo, até o teto,  nos seguintes compartimentos: Instalações sanitárias e copa. Os mesmos serão do tipo comercial, brancos ou outra cor clara, com dimensões a escolher.</t>
  </si>
  <si>
    <t>11.   A P A R E L H O S   E   M E T A I S</t>
  </si>
  <si>
    <t xml:space="preserve">11.1  Vaso sanitário:  Serão de louça, auto-sifonados com assento comum de PVC, na cor branca ou combinada com a cor do azulejo. </t>
  </si>
  <si>
    <t>11.2  Lavatório:  Será com bancada em granito, com cuba de louça, embutida, da mesma cor dos demais aparelhos. As válvulas serão metálicas, cromadas.</t>
  </si>
  <si>
    <t>11.3  Acessórios:  Haverá uma papeleira para cada vaso sanitário, uma saboneteira para cada lavatório um porta toalha cada instalação sanitária.</t>
  </si>
  <si>
    <t xml:space="preserve">11.4  Metais:  As torneiras terão canopla tipo cruzeta, C23. O registro gaveta junto à reservação de água não terá acabamento. As válvulas de descarga serão de baixa pressão, de 1 1/2", metálicas, com botão de acionamento metálico. </t>
  </si>
  <si>
    <t xml:space="preserve">12.  I N S T A L A Ç Õ E S   H I D R Á U L I C A S </t>
  </si>
  <si>
    <t>12.1 Reservatórios:  Está previsto um reservatório de cimento amianto, com capacidade para 1.000 litros de água cada um  ou reservatório de fibra de vidro com o mesmo volume total.</t>
  </si>
  <si>
    <t>12.2  Canalizações:  Serão de PVC, linha hidráulica predial.</t>
  </si>
  <si>
    <t>Nas ligações das torneiras, engates e aparelhos serão utilizadas conexões azuis, com bucha de latão.</t>
  </si>
  <si>
    <t>As canalizações de PVC da linha hidráulica não poderão passar sob o contrapiso.</t>
  </si>
  <si>
    <t xml:space="preserve">13.  I N S T A L A Ç Õ E S   S A N I T Á R I A S </t>
  </si>
  <si>
    <t>13.1  Canalizações:  Serão de PVC, linha sanitária predial.</t>
  </si>
  <si>
    <t>As colunas de ventilação são necessárias e devem ser sempre ascendentes para permitir a saída de gases.  As canalizações de esgoto devem ter declividade mínima de 2%.</t>
  </si>
  <si>
    <t>13.2  Tanque séptico:  Dimensionada de acordo com a NBR7229/93 da ABNT, poderá ser executada "in loco" de concreto armado ou de tijolos maciços, com paredes revestidas com chapisco, emboço e reboco. Seu volume útil deverá ser de no mínimo 2.000 litros.</t>
  </si>
  <si>
    <t>13.3  Sumidouro:  Não havendo no local rede de esgoto sanitário, torna-se necessário a execução de um sumidouro. Deverá ser escavado em solo permeável, que tenha absorção igual ou superior a 60 1/m²/dia. Junto às paredes, externamente, e sobre o fundo, se</t>
  </si>
  <si>
    <t>Seu volume útil deverá ser de no mínimo 8.000 litros.</t>
  </si>
  <si>
    <t>14.   I N S T A L A Ç Õ E S   E L É T R I C A S</t>
  </si>
  <si>
    <t>14.1  Entrada de energia: Será subterrânea a partir da mureta de medição.  Deverá ser executada de acordo com projeto de instalações elétricas. O cabo de entrada em BT será de cobre, com isolamento para 1.000 volts. Será utilizado um disjuntor para proteç</t>
  </si>
  <si>
    <t>14.2  Aterramento:  Será formado por haste de cobre, diâmetro 16,0 mm, comprimento de 2,40 m, interligada à medição através de cabo de cobre, nu e afixados com conectores. Para inspeção será usada uma caixa de seção circular, diâmetro 30 cm.</t>
  </si>
  <si>
    <t>14.3  Centro de distribuição:  Será colocado centro de distribuição de energia em função da segurança e da economia, de acordo com o projeto.</t>
  </si>
  <si>
    <t>14.4  Iluminação:  Serão utilizadas lâmpadas incandescentes, com globo de vidro, branco leitoso.</t>
  </si>
  <si>
    <t>A instalação de luminárias especiais para as capelas poderão ser adquiridas e instaladas por ocasião da colocação dos móveis ou até posteriormente.</t>
  </si>
  <si>
    <t>14.5  Especificação de materiais:</t>
  </si>
  <si>
    <t>Eletroduto:  PVC rígido, pesado, condutor de cobre com revestimento termoplástico para 750 v; tomadas e interruptores: de embutir com acabamento convencional, simples.</t>
  </si>
  <si>
    <t>A instalação nas paredes e na laje será embutida. Deverá ser obedecido o projeto e as recomendações da NB-3 da ABNT.</t>
  </si>
  <si>
    <t xml:space="preserve"> 15.  I N S T A L A Ç Õ E S   T E L E F Ô N I C A S</t>
  </si>
  <si>
    <t>Serão instalados 2 pontos telefônicos: sala administrativa e copa.</t>
  </si>
  <si>
    <t>Os pontos telefônicos devem ser interligados entre si, em série, a partir da distribuição. Deverão ser utilizados eletrodutos de pvc rígido, embutidos. Os pontos terão tomadas telefônicas normais, com caixas 5 cm x 10 cm.</t>
  </si>
  <si>
    <t xml:space="preserve">16.   P R E V E N Ç Ã O   D E   I N C Ê N D I O </t>
  </si>
  <si>
    <t>18.1  Extintores de incêndio:  A prevenção de incêndio se fará através um extintor de pó químico seco (PQS) de 6 kg que será colocados no saguão.</t>
  </si>
  <si>
    <t>17.   P I N T U R A</t>
  </si>
  <si>
    <t>17.1  Sobre o reboco:  Selador acrílica e tinta acrílica semi-brilho em duas demãos após a aplicação de fundo acrílico.</t>
  </si>
  <si>
    <t>17.2  Sobre esquadrias: As portas de madeira serão emassadas com massa plástica, lixadas e pintadas com demãos de esmalte sintético branco, inclusive os marcos. As guarnições receberão selador para madeira, lixadas com lixa fina e após mais uma demão do m</t>
  </si>
  <si>
    <t>Xanxerê-SC,  14 de novembro de 1997.</t>
  </si>
  <si>
    <t xml:space="preserve">Jaime Luiz Cipriani        </t>
  </si>
  <si>
    <t xml:space="preserve"> Engº Civil   CREA-SC  8048-2</t>
  </si>
  <si>
    <t>Área de construção total :</t>
  </si>
  <si>
    <t>Ilmo. Sr.</t>
  </si>
  <si>
    <t>Valor do Empreendimento</t>
  </si>
  <si>
    <t>Prezado Senhor,</t>
  </si>
  <si>
    <t>o br a s</t>
  </si>
  <si>
    <t>conteúdo</t>
  </si>
  <si>
    <t>município</t>
  </si>
  <si>
    <t>HERVAL D'OESTE ,</t>
  </si>
  <si>
    <t>Prefeitura Municipal - Herval d'Oeste</t>
  </si>
  <si>
    <t>Prefeitura Municipal de Herval d'Oeste/SC</t>
  </si>
  <si>
    <t>PREFEITURA MUNICIPAL</t>
  </si>
  <si>
    <t>Herval d'Oeste</t>
  </si>
  <si>
    <t xml:space="preserve"> Custos diretos</t>
  </si>
  <si>
    <t>Prefeito Municipal</t>
  </si>
  <si>
    <t xml:space="preserve">       CUSTOS</t>
  </si>
  <si>
    <t>Cleimar Piovesan</t>
  </si>
  <si>
    <t>ORÇAMENTO DISCRIMINATIVO</t>
  </si>
  <si>
    <t>Secretária de Planejamento</t>
  </si>
  <si>
    <t>Projeto</t>
  </si>
  <si>
    <t>custo da obra</t>
  </si>
  <si>
    <t>Execução</t>
  </si>
  <si>
    <t>Engº Civil Cleimar Piovesan</t>
  </si>
  <si>
    <t>serviços executados</t>
  </si>
  <si>
    <t>PMHO</t>
  </si>
  <si>
    <t>Prefeitura Municipal</t>
  </si>
  <si>
    <t>Fiscalização</t>
  </si>
  <si>
    <t>Representante  legal</t>
  </si>
  <si>
    <t>Prefeito  Municipal</t>
  </si>
  <si>
    <t xml:space="preserve">                  Perímetro  Urbano</t>
  </si>
  <si>
    <t>*</t>
  </si>
  <si>
    <t>Wilton Werner Zukowski</t>
  </si>
  <si>
    <t>Arquiteto e Urbanista</t>
  </si>
  <si>
    <t>CREA/SC 65073-1</t>
  </si>
  <si>
    <t>Diretor de Coordenação e Planejamento</t>
  </si>
  <si>
    <t>Engenheiro Civil</t>
  </si>
  <si>
    <t>Paulo Nereu Conrrado</t>
  </si>
  <si>
    <t>SERVIÇOS PROVISÓRIOS DE INSTALAÇÕES E TAXAS</t>
  </si>
  <si>
    <t>Área da reforma:</t>
  </si>
  <si>
    <t>total</t>
  </si>
  <si>
    <t>total +BDI</t>
  </si>
  <si>
    <t xml:space="preserve">José Dagostini Neto </t>
  </si>
  <si>
    <t>CONSTRUÇÃO</t>
  </si>
  <si>
    <t>SERVIÇOS PRELIMINARES</t>
  </si>
  <si>
    <t>m</t>
  </si>
  <si>
    <t>MOBILIDADE URBANA</t>
  </si>
  <si>
    <t>m³</t>
  </si>
  <si>
    <t>PASSEIOS</t>
  </si>
  <si>
    <t>Custo Parcial</t>
  </si>
  <si>
    <t>T O T A L    G E R A L ....................................................................................................................</t>
  </si>
  <si>
    <t>CLEIMAR PIOVESAN</t>
  </si>
  <si>
    <t>CREA/SC 17.548-6</t>
  </si>
  <si>
    <t>Eng.º Civil CREA/SC  17.548-6</t>
  </si>
  <si>
    <t>Isolamento e segurança no local</t>
  </si>
  <si>
    <t>Recomposição  de  meio  fio</t>
  </si>
  <si>
    <t>Nelson  Guindani</t>
  </si>
  <si>
    <t xml:space="preserve">O BDI incluso nos valores  é  de  30%  sendo  resultado dos seguintes percentuais                                    </t>
  </si>
  <si>
    <t>Administração Central ( despesas de escritório, pessoal técnico e administrativo, almoxarifado)                   8,00 %</t>
  </si>
  <si>
    <t xml:space="preserve">Encargos fiscais sobre o Faturamento                                                                                                                  12,00 % </t>
  </si>
  <si>
    <t>Bonificação dos Serviços                                                                                                                                      10,00 %</t>
  </si>
  <si>
    <t>BDI total                                                                                                                                                                  30,00 %</t>
  </si>
  <si>
    <t>Aremate com concreto  entre o meio fio e o asfalto</t>
  </si>
  <si>
    <t>Placa de equipe técnica (Sinapi 0002)</t>
  </si>
  <si>
    <t xml:space="preserve">Demolições  de  pisos </t>
  </si>
  <si>
    <t>Remoção manual de entulho (Sinapi 85387)</t>
  </si>
  <si>
    <t>Escavação manual em terra para nivelamento(Sinapi 78018)</t>
  </si>
  <si>
    <t>Lastro de brita- 5 cm(Sinapi 74167/004)</t>
  </si>
  <si>
    <t>Contrapiso   5 cm(Sinapi 73907)</t>
  </si>
  <si>
    <t>Piso em ladrilho hidraulico(tatil-40x40cm) assentado sobre argamassa de cimento colante rejuntado com cimento comum(Sinapi 73629)</t>
  </si>
  <si>
    <t>Herval d´Oeste, 18 de novembro de 2013</t>
  </si>
  <si>
    <t>Contenções muro bloco estrutural</t>
  </si>
  <si>
    <t>Limpeza/Preparo/Pintura de superficie em concreto-meio fio (Sinapi 73948/002)</t>
  </si>
  <si>
    <t>PASSEIOS PÚBLICOS DE TRECHO DA RUA JOSE BONIFACIO</t>
  </si>
  <si>
    <t>Ruas: RUA JOSE BONIFACIO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</si>
</sst>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\ #,##0;&quot;R$&quot;\ \-#,##0"/>
    <numFmt numFmtId="185" formatCode="&quot;R$&quot;\ #,##0;[Red]&quot;R$&quot;\ \-#,##0"/>
    <numFmt numFmtId="186" formatCode="&quot;R$&quot;\ #,##0.00;&quot;R$&quot;\ \-#,##0.00"/>
    <numFmt numFmtId="187" formatCode="&quot;R$&quot;\ #,##0.00;[Red]&quot;R$&quot;\ \-#,##0.00"/>
    <numFmt numFmtId="188" formatCode="_ &quot;R$&quot;\ * #,##0_ ;_ &quot;R$&quot;\ * \-#,##0_ ;_ &quot;R$&quot;\ * &quot;-&quot;_ ;_ @_ "/>
    <numFmt numFmtId="189" formatCode="_ * #,##0_ ;_ * \-#,##0_ ;_ * &quot;-&quot;_ ;_ @_ "/>
    <numFmt numFmtId="190" formatCode="_ &quot;R$&quot;\ * #,##0.00_ ;_ &quot;R$&quot;\ * \-#,##0.00_ ;_ &quot;R$&quot;\ * &quot;-&quot;??_ ;_ @_ "/>
    <numFmt numFmtId="191" formatCode="_ * #,##0.00_ ;_ * \-#,##0.00_ ;_ * &quot;-&quot;??_ ;_ @_ "/>
    <numFmt numFmtId="192" formatCode="0.000%"/>
    <numFmt numFmtId="193" formatCode="0.0%"/>
    <numFmt numFmtId="194" formatCode="d\ mmmm\,\ yyyy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(* #,##0.0000_);_(* \(#,##0.0000\);_(* &quot;-&quot;??_);_(@_)"/>
  </numFmts>
  <fonts count="98">
    <font>
      <sz val="10"/>
      <name val="Arial"/>
      <family val="0"/>
    </font>
    <font>
      <sz val="8"/>
      <name val="Century Gothic"/>
      <family val="0"/>
    </font>
    <font>
      <sz val="10"/>
      <name val="Century Gothic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b/>
      <sz val="11"/>
      <name val="Arial"/>
      <family val="0"/>
    </font>
    <font>
      <b/>
      <sz val="8"/>
      <name val="Century Gothic"/>
      <family val="0"/>
    </font>
    <font>
      <b/>
      <sz val="8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sz val="7"/>
      <name val="Arial"/>
      <family val="0"/>
    </font>
    <font>
      <sz val="7"/>
      <name val="Century Gothic"/>
      <family val="0"/>
    </font>
    <font>
      <b/>
      <sz val="12"/>
      <name val="Century Gothic"/>
      <family val="0"/>
    </font>
    <font>
      <sz val="9"/>
      <name val="Arial"/>
      <family val="2"/>
    </font>
    <font>
      <b/>
      <u val="single"/>
      <sz val="12"/>
      <name val="Arial"/>
      <family val="2"/>
    </font>
    <font>
      <b/>
      <sz val="17"/>
      <name val="Arial"/>
      <family val="0"/>
    </font>
    <font>
      <b/>
      <sz val="42"/>
      <name val="Amazone BT"/>
      <family val="0"/>
    </font>
    <font>
      <b/>
      <sz val="40"/>
      <name val="Amazone BT"/>
      <family val="0"/>
    </font>
    <font>
      <b/>
      <sz val="20"/>
      <name val="Arial"/>
      <family val="0"/>
    </font>
    <font>
      <sz val="18"/>
      <name val="Amazone BT"/>
      <family val="4"/>
    </font>
    <font>
      <b/>
      <sz val="12"/>
      <name val="Comic Sans MS"/>
      <family val="4"/>
    </font>
    <font>
      <b/>
      <sz val="26"/>
      <name val="Comic Sans MS"/>
      <family val="4"/>
    </font>
    <font>
      <b/>
      <sz val="14"/>
      <name val="Comic Sans MS"/>
      <family val="4"/>
    </font>
    <font>
      <b/>
      <sz val="13"/>
      <name val="Comic Sans MS"/>
      <family val="4"/>
    </font>
    <font>
      <b/>
      <sz val="14"/>
      <name val="amazone bt"/>
      <family val="0"/>
    </font>
    <font>
      <sz val="6"/>
      <name val="Century Gothic"/>
      <family val="2"/>
    </font>
    <font>
      <sz val="18"/>
      <name val="Comic Sans MS"/>
      <family val="4"/>
    </font>
    <font>
      <sz val="8"/>
      <color indexed="12"/>
      <name val="Century Gothic"/>
      <family val="2"/>
    </font>
    <font>
      <sz val="10"/>
      <name val="Amazone BT"/>
      <family val="0"/>
    </font>
    <font>
      <b/>
      <sz val="16"/>
      <name val="Comic Sans MS"/>
      <family val="4"/>
    </font>
    <font>
      <sz val="12"/>
      <name val="amazone bt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8"/>
      <name val="Century Gothic"/>
      <family val="0"/>
    </font>
    <font>
      <b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entury Gothic"/>
      <family val="2"/>
    </font>
    <font>
      <b/>
      <sz val="6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7"/>
      <name val="Century Gothic"/>
      <family val="2"/>
    </font>
    <font>
      <sz val="11"/>
      <name val="Century Gothic"/>
      <family val="2"/>
    </font>
    <font>
      <b/>
      <sz val="11"/>
      <color indexed="12"/>
      <name val="Century Gothic"/>
      <family val="2"/>
    </font>
    <font>
      <sz val="11"/>
      <color indexed="12"/>
      <name val="Arial"/>
      <family val="2"/>
    </font>
    <font>
      <sz val="11"/>
      <color indexed="12"/>
      <name val="Century Gothic"/>
      <family val="2"/>
    </font>
    <font>
      <b/>
      <sz val="11"/>
      <color indexed="12"/>
      <name val="Arial"/>
      <family val="2"/>
    </font>
    <font>
      <u val="single"/>
      <sz val="11"/>
      <name val="Century Gothic"/>
      <family val="0"/>
    </font>
    <font>
      <b/>
      <sz val="12"/>
      <color indexed="9"/>
      <name val="Century Gothic"/>
      <family val="2"/>
    </font>
    <font>
      <b/>
      <sz val="9"/>
      <color indexed="10"/>
      <name val="Century Gothic"/>
      <family val="2"/>
    </font>
    <font>
      <b/>
      <sz val="8"/>
      <color indexed="12"/>
      <name val="Century Gothic"/>
      <family val="2"/>
    </font>
    <font>
      <b/>
      <sz val="4"/>
      <name val="Century Gothic"/>
      <family val="2"/>
    </font>
    <font>
      <b/>
      <sz val="9"/>
      <color indexed="12"/>
      <name val="Century Gothic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Century Gothic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entury Gothic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</cellStyleXfs>
  <cellXfs count="36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0" fontId="14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14" fontId="1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94" fontId="1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21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4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0" fontId="19" fillId="34" borderId="0" xfId="0" applyNumberFormat="1" applyFont="1" applyFill="1" applyBorder="1" applyAlignment="1" applyProtection="1">
      <alignment/>
      <protection/>
    </xf>
    <xf numFmtId="0" fontId="20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35" borderId="12" xfId="0" applyNumberFormat="1" applyFon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1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6" fillId="0" borderId="0" xfId="0" applyNumberFormat="1" applyFont="1" applyAlignment="1">
      <alignment/>
    </xf>
    <xf numFmtId="171" fontId="6" fillId="0" borderId="0" xfId="53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13" fillId="35" borderId="0" xfId="0" applyNumberFormat="1" applyFont="1" applyFill="1" applyBorder="1" applyAlignment="1" applyProtection="1">
      <alignment/>
      <protection/>
    </xf>
    <xf numFmtId="0" fontId="18" fillId="35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7" fillId="35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9" xfId="0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29" fillId="35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27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71" fontId="1" fillId="0" borderId="0" xfId="0" applyNumberFormat="1" applyFont="1" applyFill="1" applyBorder="1" applyAlignment="1" applyProtection="1">
      <alignment/>
      <protection/>
    </xf>
    <xf numFmtId="171" fontId="28" fillId="0" borderId="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Alignment="1">
      <alignment/>
    </xf>
    <xf numFmtId="171" fontId="14" fillId="0" borderId="0" xfId="0" applyNumberFormat="1" applyFont="1" applyFill="1" applyBorder="1" applyAlignment="1" applyProtection="1">
      <alignment horizontal="right"/>
      <protection/>
    </xf>
    <xf numFmtId="171" fontId="14" fillId="0" borderId="0" xfId="0" applyNumberFormat="1" applyFont="1" applyFill="1" applyBorder="1" applyAlignment="1" applyProtection="1">
      <alignment horizontal="left"/>
      <protection/>
    </xf>
    <xf numFmtId="171" fontId="0" fillId="0" borderId="0" xfId="0" applyNumberFormat="1" applyFont="1" applyFill="1" applyBorder="1" applyAlignment="1" applyProtection="1">
      <alignment/>
      <protection/>
    </xf>
    <xf numFmtId="171" fontId="37" fillId="0" borderId="0" xfId="0" applyNumberFormat="1" applyFont="1" applyFill="1" applyBorder="1" applyAlignment="1" applyProtection="1">
      <alignment/>
      <protection/>
    </xf>
    <xf numFmtId="171" fontId="15" fillId="0" borderId="0" xfId="0" applyNumberFormat="1" applyFont="1" applyFill="1" applyBorder="1" applyAlignment="1" applyProtection="1">
      <alignment horizontal="center"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171" fontId="14" fillId="0" borderId="0" xfId="0" applyNumberFormat="1" applyFont="1" applyFill="1" applyBorder="1" applyAlignment="1" applyProtection="1">
      <alignment horizontal="center"/>
      <protection/>
    </xf>
    <xf numFmtId="171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97" fontId="1" fillId="0" borderId="0" xfId="0" applyNumberFormat="1" applyFont="1" applyFill="1" applyBorder="1" applyAlignment="1" applyProtection="1">
      <alignment/>
      <protection/>
    </xf>
    <xf numFmtId="19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/>
      <protection/>
    </xf>
    <xf numFmtId="197" fontId="28" fillId="0" borderId="0" xfId="0" applyNumberFormat="1" applyFont="1" applyFill="1" applyBorder="1" applyAlignment="1" applyProtection="1">
      <alignment/>
      <protection/>
    </xf>
    <xf numFmtId="10" fontId="14" fillId="0" borderId="0" xfId="0" applyNumberFormat="1" applyFont="1" applyFill="1" applyBorder="1" applyAlignment="1" applyProtection="1">
      <alignment/>
      <protection/>
    </xf>
    <xf numFmtId="197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 quotePrefix="1">
      <alignment/>
      <protection/>
    </xf>
    <xf numFmtId="171" fontId="2" fillId="0" borderId="0" xfId="0" applyNumberFormat="1" applyFont="1" applyAlignment="1">
      <alignment/>
    </xf>
    <xf numFmtId="197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1" fontId="2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197" fontId="14" fillId="0" borderId="12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/>
      <protection/>
    </xf>
    <xf numFmtId="171" fontId="14" fillId="0" borderId="12" xfId="0" applyNumberFormat="1" applyFont="1" applyFill="1" applyBorder="1" applyAlignment="1" applyProtection="1">
      <alignment/>
      <protection/>
    </xf>
    <xf numFmtId="197" fontId="15" fillId="0" borderId="20" xfId="0" applyNumberFormat="1" applyFont="1" applyFill="1" applyBorder="1" applyAlignment="1" applyProtection="1">
      <alignment/>
      <protection/>
    </xf>
    <xf numFmtId="0" fontId="43" fillId="0" borderId="21" xfId="0" applyNumberFormat="1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 horizontal="center"/>
      <protection/>
    </xf>
    <xf numFmtId="0" fontId="44" fillId="0" borderId="21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38" fillId="0" borderId="21" xfId="0" applyNumberFormat="1" applyFont="1" applyFill="1" applyBorder="1" applyAlignment="1" applyProtection="1">
      <alignment horizontal="right"/>
      <protection/>
    </xf>
    <xf numFmtId="0" fontId="38" fillId="0" borderId="20" xfId="0" applyNumberFormat="1" applyFont="1" applyFill="1" applyBorder="1" applyAlignment="1" applyProtection="1">
      <alignment/>
      <protection/>
    </xf>
    <xf numFmtId="171" fontId="38" fillId="0" borderId="21" xfId="0" applyNumberFormat="1" applyFont="1" applyFill="1" applyBorder="1" applyAlignment="1" applyProtection="1">
      <alignment/>
      <protection/>
    </xf>
    <xf numFmtId="171" fontId="2" fillId="0" borderId="21" xfId="0" applyNumberFormat="1" applyFont="1" applyFill="1" applyBorder="1" applyAlignment="1" applyProtection="1">
      <alignment horizontal="center"/>
      <protection/>
    </xf>
    <xf numFmtId="171" fontId="15" fillId="0" borderId="21" xfId="0" applyNumberFormat="1" applyFont="1" applyFill="1" applyBorder="1" applyAlignment="1" applyProtection="1">
      <alignment/>
      <protection/>
    </xf>
    <xf numFmtId="171" fontId="38" fillId="0" borderId="20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 horizontal="center"/>
      <protection/>
    </xf>
    <xf numFmtId="197" fontId="2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0" fontId="14" fillId="0" borderId="12" xfId="0" applyNumberFormat="1" applyFont="1" applyFill="1" applyBorder="1" applyAlignment="1" applyProtection="1">
      <alignment/>
      <protection/>
    </xf>
    <xf numFmtId="197" fontId="44" fillId="0" borderId="20" xfId="0" applyNumberFormat="1" applyFont="1" applyFill="1" applyBorder="1" applyAlignment="1" applyProtection="1">
      <alignment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5" fillId="0" borderId="21" xfId="0" applyNumberFormat="1" applyFont="1" applyFill="1" applyBorder="1" applyAlignment="1" applyProtection="1">
      <alignment/>
      <protection/>
    </xf>
    <xf numFmtId="171" fontId="44" fillId="0" borderId="21" xfId="0" applyNumberFormat="1" applyFont="1" applyFill="1" applyBorder="1" applyAlignment="1" applyProtection="1">
      <alignment horizontal="left"/>
      <protection/>
    </xf>
    <xf numFmtId="171" fontId="2" fillId="0" borderId="21" xfId="0" applyNumberFormat="1" applyFont="1" applyFill="1" applyBorder="1" applyAlignment="1" applyProtection="1">
      <alignment/>
      <protection/>
    </xf>
    <xf numFmtId="171" fontId="44" fillId="0" borderId="20" xfId="0" applyNumberFormat="1" applyFont="1" applyFill="1" applyBorder="1" applyAlignment="1" applyProtection="1">
      <alignment horizontal="center"/>
      <protection/>
    </xf>
    <xf numFmtId="197" fontId="44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5" fillId="0" borderId="0" xfId="0" applyNumberFormat="1" applyFont="1" applyFill="1" applyBorder="1" applyAlignment="1" applyProtection="1">
      <alignment/>
      <protection/>
    </xf>
    <xf numFmtId="171" fontId="44" fillId="0" borderId="0" xfId="0" applyNumberFormat="1" applyFont="1" applyFill="1" applyBorder="1" applyAlignment="1" applyProtection="1">
      <alignment horizontal="left"/>
      <protection/>
    </xf>
    <xf numFmtId="171" fontId="38" fillId="0" borderId="0" xfId="0" applyNumberFormat="1" applyFont="1" applyFill="1" applyBorder="1" applyAlignment="1" applyProtection="1">
      <alignment/>
      <protection/>
    </xf>
    <xf numFmtId="171" fontId="44" fillId="0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171" fontId="28" fillId="0" borderId="0" xfId="0" applyNumberFormat="1" applyFont="1" applyFill="1" applyBorder="1" applyAlignment="1" applyProtection="1">
      <alignment/>
      <protection/>
    </xf>
    <xf numFmtId="171" fontId="2" fillId="0" borderId="10" xfId="0" applyNumberFormat="1" applyFont="1" applyFill="1" applyBorder="1" applyAlignment="1" applyProtection="1">
      <alignment/>
      <protection/>
    </xf>
    <xf numFmtId="171" fontId="9" fillId="0" borderId="20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 horizontal="center"/>
      <protection/>
    </xf>
    <xf numFmtId="171" fontId="41" fillId="0" borderId="0" xfId="0" applyNumberFormat="1" applyFont="1" applyFill="1" applyBorder="1" applyAlignment="1" applyProtection="1">
      <alignment/>
      <protection/>
    </xf>
    <xf numFmtId="171" fontId="47" fillId="0" borderId="0" xfId="0" applyNumberFormat="1" applyFont="1" applyFill="1" applyBorder="1" applyAlignment="1" applyProtection="1">
      <alignment/>
      <protection/>
    </xf>
    <xf numFmtId="171" fontId="44" fillId="0" borderId="0" xfId="0" applyNumberFormat="1" applyFont="1" applyFill="1" applyBorder="1" applyAlignment="1">
      <alignment horizontal="center"/>
    </xf>
    <xf numFmtId="171" fontId="47" fillId="0" borderId="0" xfId="0" applyNumberFormat="1" applyFont="1" applyFill="1" applyBorder="1" applyAlignment="1">
      <alignment horizontal="center"/>
    </xf>
    <xf numFmtId="197" fontId="44" fillId="0" borderId="22" xfId="0" applyNumberFormat="1" applyFont="1" applyFill="1" applyBorder="1" applyAlignment="1" applyProtection="1">
      <alignment vertical="center"/>
      <protection/>
    </xf>
    <xf numFmtId="0" fontId="47" fillId="0" borderId="23" xfId="0" applyNumberFormat="1" applyFont="1" applyFill="1" applyBorder="1" applyAlignment="1" applyProtection="1">
      <alignment horizontal="center"/>
      <protection/>
    </xf>
    <xf numFmtId="0" fontId="44" fillId="0" borderId="24" xfId="0" applyNumberFormat="1" applyFont="1" applyFill="1" applyBorder="1" applyAlignment="1" applyProtection="1">
      <alignment vertical="center"/>
      <protection/>
    </xf>
    <xf numFmtId="0" fontId="47" fillId="0" borderId="24" xfId="0" applyNumberFormat="1" applyFont="1" applyFill="1" applyBorder="1" applyAlignment="1" applyProtection="1">
      <alignment/>
      <protection/>
    </xf>
    <xf numFmtId="0" fontId="44" fillId="0" borderId="25" xfId="0" applyNumberFormat="1" applyFont="1" applyFill="1" applyBorder="1" applyAlignment="1" applyProtection="1">
      <alignment horizontal="center" vertical="center"/>
      <protection/>
    </xf>
    <xf numFmtId="171" fontId="44" fillId="0" borderId="24" xfId="0" applyNumberFormat="1" applyFont="1" applyFill="1" applyBorder="1" applyAlignment="1" applyProtection="1">
      <alignment horizontal="center" vertical="center"/>
      <protection/>
    </xf>
    <xf numFmtId="171" fontId="47" fillId="0" borderId="24" xfId="0" applyNumberFormat="1" applyFont="1" applyFill="1" applyBorder="1" applyAlignment="1" applyProtection="1">
      <alignment/>
      <protection/>
    </xf>
    <xf numFmtId="171" fontId="44" fillId="0" borderId="26" xfId="0" applyNumberFormat="1" applyFont="1" applyFill="1" applyBorder="1" applyAlignment="1" applyProtection="1">
      <alignment vertical="center"/>
      <protection/>
    </xf>
    <xf numFmtId="10" fontId="44" fillId="0" borderId="27" xfId="0" applyNumberFormat="1" applyFont="1" applyFill="1" applyBorder="1" applyAlignment="1" applyProtection="1">
      <alignment vertical="center"/>
      <protection/>
    </xf>
    <xf numFmtId="197" fontId="44" fillId="0" borderId="28" xfId="0" applyNumberFormat="1" applyFont="1" applyFill="1" applyBorder="1" applyAlignment="1" applyProtection="1">
      <alignment/>
      <protection/>
    </xf>
    <xf numFmtId="0" fontId="44" fillId="0" borderId="29" xfId="0" applyNumberFormat="1" applyFont="1" applyFill="1" applyBorder="1" applyAlignment="1" applyProtection="1">
      <alignment horizontal="center"/>
      <protection/>
    </xf>
    <xf numFmtId="0" fontId="44" fillId="0" borderId="29" xfId="0" applyNumberFormat="1" applyFont="1" applyFill="1" applyBorder="1" applyAlignment="1" applyProtection="1">
      <alignment/>
      <protection/>
    </xf>
    <xf numFmtId="0" fontId="47" fillId="0" borderId="29" xfId="0" applyNumberFormat="1" applyFont="1" applyFill="1" applyBorder="1" applyAlignment="1" applyProtection="1">
      <alignment/>
      <protection/>
    </xf>
    <xf numFmtId="0" fontId="47" fillId="0" borderId="29" xfId="0" applyNumberFormat="1" applyFont="1" applyFill="1" applyBorder="1" applyAlignment="1" applyProtection="1">
      <alignment horizontal="center"/>
      <protection/>
    </xf>
    <xf numFmtId="171" fontId="47" fillId="0" borderId="29" xfId="0" applyNumberFormat="1" applyFont="1" applyFill="1" applyBorder="1" applyAlignment="1" applyProtection="1">
      <alignment/>
      <protection/>
    </xf>
    <xf numFmtId="10" fontId="47" fillId="0" borderId="30" xfId="0" applyNumberFormat="1" applyFont="1" applyFill="1" applyBorder="1" applyAlignment="1" applyProtection="1">
      <alignment/>
      <protection/>
    </xf>
    <xf numFmtId="197" fontId="44" fillId="0" borderId="31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 applyProtection="1">
      <alignment/>
      <protection/>
    </xf>
    <xf numFmtId="171" fontId="47" fillId="0" borderId="0" xfId="0" applyNumberFormat="1" applyFont="1" applyFill="1" applyBorder="1" applyAlignment="1" applyProtection="1">
      <alignment/>
      <protection/>
    </xf>
    <xf numFmtId="171" fontId="47" fillId="0" borderId="32" xfId="0" applyNumberFormat="1" applyFont="1" applyFill="1" applyBorder="1" applyAlignment="1" applyProtection="1">
      <alignment/>
      <protection/>
    </xf>
    <xf numFmtId="171" fontId="47" fillId="0" borderId="32" xfId="0" applyNumberFormat="1" applyFont="1" applyFill="1" applyBorder="1" applyAlignment="1" applyProtection="1">
      <alignment vertical="center"/>
      <protection/>
    </xf>
    <xf numFmtId="10" fontId="47" fillId="0" borderId="33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171" fontId="44" fillId="0" borderId="34" xfId="0" applyNumberFormat="1" applyFont="1" applyFill="1" applyBorder="1" applyAlignment="1" applyProtection="1">
      <alignment/>
      <protection/>
    </xf>
    <xf numFmtId="10" fontId="44" fillId="0" borderId="35" xfId="0" applyNumberFormat="1" applyFont="1" applyFill="1" applyBorder="1" applyAlignment="1" applyProtection="1">
      <alignment/>
      <protection/>
    </xf>
    <xf numFmtId="197" fontId="47" fillId="0" borderId="36" xfId="0" applyNumberFormat="1" applyFont="1" applyFill="1" applyBorder="1" applyAlignment="1" applyProtection="1">
      <alignment/>
      <protection/>
    </xf>
    <xf numFmtId="0" fontId="47" fillId="0" borderId="21" xfId="0" applyNumberFormat="1" applyFont="1" applyFill="1" applyBorder="1" applyAlignment="1" applyProtection="1">
      <alignment horizontal="center"/>
      <protection/>
    </xf>
    <xf numFmtId="0" fontId="44" fillId="0" borderId="21" xfId="0" applyNumberFormat="1" applyFont="1" applyFill="1" applyBorder="1" applyAlignment="1" applyProtection="1">
      <alignment/>
      <protection/>
    </xf>
    <xf numFmtId="0" fontId="47" fillId="0" borderId="21" xfId="0" applyNumberFormat="1" applyFont="1" applyFill="1" applyBorder="1" applyAlignment="1" applyProtection="1">
      <alignment/>
      <protection/>
    </xf>
    <xf numFmtId="171" fontId="47" fillId="0" borderId="21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center"/>
      <protection/>
    </xf>
    <xf numFmtId="171" fontId="47" fillId="0" borderId="34" xfId="0" applyNumberFormat="1" applyFont="1" applyFill="1" applyBorder="1" applyAlignment="1" applyProtection="1">
      <alignment vertical="center"/>
      <protection/>
    </xf>
    <xf numFmtId="171" fontId="44" fillId="0" borderId="37" xfId="0" applyNumberFormat="1" applyFont="1" applyFill="1" applyBorder="1" applyAlignment="1" applyProtection="1">
      <alignment vertical="center"/>
      <protection/>
    </xf>
    <xf numFmtId="10" fontId="44" fillId="0" borderId="38" xfId="0" applyNumberFormat="1" applyFont="1" applyFill="1" applyBorder="1" applyAlignment="1" applyProtection="1">
      <alignment/>
      <protection/>
    </xf>
    <xf numFmtId="197" fontId="47" fillId="0" borderId="31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171" fontId="44" fillId="0" borderId="0" xfId="0" applyNumberFormat="1" applyFont="1" applyFill="1" applyBorder="1" applyAlignment="1" applyProtection="1">
      <alignment/>
      <protection/>
    </xf>
    <xf numFmtId="171" fontId="48" fillId="0" borderId="0" xfId="0" applyNumberFormat="1" applyFont="1" applyFill="1" applyBorder="1" applyAlignment="1" applyProtection="1">
      <alignment/>
      <protection/>
    </xf>
    <xf numFmtId="9" fontId="48" fillId="0" borderId="33" xfId="0" applyNumberFormat="1" applyFont="1" applyFill="1" applyBorder="1" applyAlignment="1" applyProtection="1">
      <alignment horizontal="center"/>
      <protection/>
    </xf>
    <xf numFmtId="171" fontId="49" fillId="0" borderId="21" xfId="0" applyNumberFormat="1" applyFont="1" applyFill="1" applyBorder="1" applyAlignment="1" applyProtection="1">
      <alignment/>
      <protection/>
    </xf>
    <xf numFmtId="10" fontId="50" fillId="0" borderId="39" xfId="0" applyNumberFormat="1" applyFont="1" applyFill="1" applyBorder="1" applyAlignment="1" applyProtection="1">
      <alignment/>
      <protection/>
    </xf>
    <xf numFmtId="197" fontId="47" fillId="0" borderId="0" xfId="0" applyNumberFormat="1" applyFont="1" applyFill="1" applyBorder="1" applyAlignment="1" applyProtection="1">
      <alignment/>
      <protection/>
    </xf>
    <xf numFmtId="171" fontId="49" fillId="0" borderId="0" xfId="0" applyNumberFormat="1" applyFont="1" applyFill="1" applyBorder="1" applyAlignment="1" applyProtection="1">
      <alignment/>
      <protection/>
    </xf>
    <xf numFmtId="10" fontId="50" fillId="0" borderId="0" xfId="0" applyNumberFormat="1" applyFont="1" applyFill="1" applyBorder="1" applyAlignment="1" applyProtection="1">
      <alignment/>
      <protection/>
    </xf>
    <xf numFmtId="171" fontId="47" fillId="0" borderId="0" xfId="0" applyNumberFormat="1" applyFont="1" applyFill="1" applyBorder="1" applyAlignment="1" applyProtection="1">
      <alignment horizontal="right"/>
      <protection/>
    </xf>
    <xf numFmtId="171" fontId="51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>
      <alignment horizontal="center"/>
    </xf>
    <xf numFmtId="171" fontId="44" fillId="0" borderId="37" xfId="0" applyNumberFormat="1" applyFont="1" applyFill="1" applyBorder="1" applyAlignment="1" applyProtection="1">
      <alignment/>
      <protection/>
    </xf>
    <xf numFmtId="10" fontId="44" fillId="0" borderId="4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28" fillId="0" borderId="14" xfId="0" applyNumberFormat="1" applyFont="1" applyFill="1" applyBorder="1" applyAlignment="1" applyProtection="1">
      <alignment/>
      <protection/>
    </xf>
    <xf numFmtId="0" fontId="28" fillId="0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0" fontId="14" fillId="33" borderId="14" xfId="0" applyNumberFormat="1" applyFont="1" applyFill="1" applyBorder="1" applyAlignment="1" applyProtection="1">
      <alignment/>
      <protection/>
    </xf>
    <xf numFmtId="0" fontId="28" fillId="33" borderId="11" xfId="0" applyNumberFormat="1" applyFont="1" applyFill="1" applyBorder="1" applyAlignment="1" applyProtection="1">
      <alignment/>
      <protection/>
    </xf>
    <xf numFmtId="4" fontId="1" fillId="33" borderId="11" xfId="0" applyNumberFormat="1" applyFont="1" applyFill="1" applyBorder="1" applyAlignment="1" applyProtection="1">
      <alignment/>
      <protection/>
    </xf>
    <xf numFmtId="0" fontId="28" fillId="33" borderId="12" xfId="0" applyNumberFormat="1" applyFont="1" applyFill="1" applyBorder="1" applyAlignment="1" applyProtection="1">
      <alignment/>
      <protection/>
    </xf>
    <xf numFmtId="0" fontId="53" fillId="33" borderId="0" xfId="0" applyNumberFormat="1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/>
      <protection/>
    </xf>
    <xf numFmtId="0" fontId="44" fillId="33" borderId="0" xfId="0" applyNumberFormat="1" applyFont="1" applyFill="1" applyBorder="1" applyAlignment="1" applyProtection="1">
      <alignment horizontal="left"/>
      <protection/>
    </xf>
    <xf numFmtId="4" fontId="15" fillId="0" borderId="12" xfId="0" applyNumberFormat="1" applyFont="1" applyFill="1" applyBorder="1" applyAlignment="1" applyProtection="1">
      <alignment horizontal="left"/>
      <protection/>
    </xf>
    <xf numFmtId="4" fontId="28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4" fontId="28" fillId="36" borderId="0" xfId="0" applyNumberFormat="1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/>
      <protection/>
    </xf>
    <xf numFmtId="0" fontId="9" fillId="35" borderId="0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right"/>
      <protection/>
    </xf>
    <xf numFmtId="0" fontId="14" fillId="0" borderId="13" xfId="0" applyNumberFormat="1" applyFont="1" applyFill="1" applyBorder="1" applyAlignment="1" applyProtection="1">
      <alignment horizontal="left"/>
      <protection/>
    </xf>
    <xf numFmtId="4" fontId="38" fillId="0" borderId="13" xfId="0" applyNumberFormat="1" applyFont="1" applyFill="1" applyBorder="1" applyAlignment="1" applyProtection="1">
      <alignment/>
      <protection/>
    </xf>
    <xf numFmtId="4" fontId="9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4" fillId="35" borderId="16" xfId="0" applyNumberFormat="1" applyFont="1" applyFill="1" applyBorder="1" applyAlignment="1" applyProtection="1">
      <alignment/>
      <protection/>
    </xf>
    <xf numFmtId="4" fontId="9" fillId="35" borderId="13" xfId="0" applyNumberFormat="1" applyFont="1" applyFill="1" applyBorder="1" applyAlignment="1" applyProtection="1">
      <alignment/>
      <protection/>
    </xf>
    <xf numFmtId="4" fontId="38" fillId="35" borderId="13" xfId="0" applyNumberFormat="1" applyFont="1" applyFill="1" applyBorder="1" applyAlignment="1" applyProtection="1">
      <alignment/>
      <protection/>
    </xf>
    <xf numFmtId="0" fontId="28" fillId="35" borderId="13" xfId="0" applyNumberFormat="1" applyFont="1" applyFill="1" applyBorder="1" applyAlignment="1" applyProtection="1">
      <alignment/>
      <protection/>
    </xf>
    <xf numFmtId="4" fontId="38" fillId="35" borderId="13" xfId="0" applyNumberFormat="1" applyFont="1" applyFill="1" applyBorder="1" applyAlignment="1" applyProtection="1">
      <alignment horizontal="right"/>
      <protection/>
    </xf>
    <xf numFmtId="0" fontId="9" fillId="35" borderId="13" xfId="0" applyNumberFormat="1" applyFont="1" applyFill="1" applyBorder="1" applyAlignment="1" applyProtection="1">
      <alignment horizontal="center"/>
      <protection/>
    </xf>
    <xf numFmtId="10" fontId="1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38" fillId="0" borderId="41" xfId="0" applyNumberFormat="1" applyFont="1" applyFill="1" applyBorder="1" applyAlignment="1" applyProtection="1">
      <alignment horizontal="left"/>
      <protection/>
    </xf>
    <xf numFmtId="0" fontId="38" fillId="0" borderId="15" xfId="0" applyNumberFormat="1" applyFont="1" applyFill="1" applyBorder="1" applyAlignment="1" applyProtection="1">
      <alignment horizontal="center"/>
      <protection/>
    </xf>
    <xf numFmtId="4" fontId="9" fillId="0" borderId="14" xfId="0" applyNumberFormat="1" applyFont="1" applyFill="1" applyBorder="1" applyAlignment="1" applyProtection="1">
      <alignment/>
      <protection/>
    </xf>
    <xf numFmtId="10" fontId="46" fillId="0" borderId="11" xfId="0" applyNumberFormat="1" applyFont="1" applyFill="1" applyBorder="1" applyAlignment="1" applyProtection="1">
      <alignment horizontal="center"/>
      <protection/>
    </xf>
    <xf numFmtId="4" fontId="30" fillId="0" borderId="14" xfId="0" applyNumberFormat="1" applyFont="1" applyFill="1" applyBorder="1" applyAlignment="1" applyProtection="1">
      <alignment/>
      <protection/>
    </xf>
    <xf numFmtId="0" fontId="42" fillId="0" borderId="15" xfId="0" applyNumberFormat="1" applyFont="1" applyFill="1" applyBorder="1" applyAlignment="1" applyProtection="1">
      <alignment/>
      <protection/>
    </xf>
    <xf numFmtId="4" fontId="54" fillId="0" borderId="14" xfId="0" applyNumberFormat="1" applyFont="1" applyFill="1" applyBorder="1" applyAlignment="1" applyProtection="1">
      <alignment/>
      <protection/>
    </xf>
    <xf numFmtId="0" fontId="43" fillId="0" borderId="15" xfId="0" applyNumberFormat="1" applyFont="1" applyFill="1" applyBorder="1" applyAlignment="1" applyProtection="1">
      <alignment/>
      <protection/>
    </xf>
    <xf numFmtId="4" fontId="54" fillId="0" borderId="11" xfId="0" applyNumberFormat="1" applyFont="1" applyFill="1" applyBorder="1" applyAlignment="1" applyProtection="1">
      <alignment/>
      <protection/>
    </xf>
    <xf numFmtId="0" fontId="43" fillId="0" borderId="11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/>
      <protection/>
    </xf>
    <xf numFmtId="4" fontId="46" fillId="0" borderId="16" xfId="0" applyNumberFormat="1" applyFont="1" applyFill="1" applyBorder="1" applyAlignment="1" applyProtection="1">
      <alignment horizontal="center"/>
      <protection/>
    </xf>
    <xf numFmtId="10" fontId="9" fillId="0" borderId="13" xfId="0" applyNumberFormat="1" applyFont="1" applyFill="1" applyBorder="1" applyAlignment="1" applyProtection="1">
      <alignment/>
      <protection/>
    </xf>
    <xf numFmtId="0" fontId="42" fillId="0" borderId="17" xfId="0" applyNumberFormat="1" applyFont="1" applyFill="1" applyBorder="1" applyAlignment="1" applyProtection="1">
      <alignment/>
      <protection/>
    </xf>
    <xf numFmtId="4" fontId="44" fillId="0" borderId="0" xfId="0" applyNumberFormat="1" applyFont="1" applyFill="1" applyBorder="1" applyAlignment="1" applyProtection="1">
      <alignment/>
      <protection/>
    </xf>
    <xf numFmtId="10" fontId="38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/>
      <protection/>
    </xf>
    <xf numFmtId="10" fontId="9" fillId="0" borderId="15" xfId="0" applyNumberFormat="1" applyFont="1" applyFill="1" applyBorder="1" applyAlignment="1" applyProtection="1">
      <alignment/>
      <protection/>
    </xf>
    <xf numFmtId="192" fontId="1" fillId="0" borderId="14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4" fontId="55" fillId="0" borderId="16" xfId="0" applyNumberFormat="1" applyFont="1" applyFill="1" applyBorder="1" applyAlignment="1" applyProtection="1">
      <alignment/>
      <protection/>
    </xf>
    <xf numFmtId="10" fontId="55" fillId="0" borderId="17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/>
      <protection/>
    </xf>
    <xf numFmtId="1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/>
      <protection/>
    </xf>
    <xf numFmtId="4" fontId="55" fillId="0" borderId="0" xfId="0" applyNumberFormat="1" applyFont="1" applyFill="1" applyBorder="1" applyAlignment="1" applyProtection="1">
      <alignment/>
      <protection/>
    </xf>
    <xf numFmtId="10" fontId="55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4" fontId="56" fillId="0" borderId="11" xfId="0" applyNumberFormat="1" applyFont="1" applyFill="1" applyBorder="1" applyAlignment="1" applyProtection="1">
      <alignment/>
      <protection/>
    </xf>
    <xf numFmtId="10" fontId="55" fillId="0" borderId="15" xfId="0" applyNumberFormat="1" applyFont="1" applyFill="1" applyBorder="1" applyAlignment="1" applyProtection="1">
      <alignment/>
      <protection/>
    </xf>
    <xf numFmtId="0" fontId="38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10" fontId="1" fillId="0" borderId="18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4" fontId="14" fillId="0" borderId="14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4" fontId="38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4" fontId="38" fillId="0" borderId="30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57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/>
    </xf>
    <xf numFmtId="0" fontId="2" fillId="0" borderId="36" xfId="0" applyFont="1" applyBorder="1" applyAlignment="1">
      <alignment/>
    </xf>
    <xf numFmtId="171" fontId="38" fillId="0" borderId="39" xfId="0" applyNumberFormat="1" applyFont="1" applyBorder="1" applyAlignment="1">
      <alignment/>
    </xf>
    <xf numFmtId="0" fontId="1" fillId="0" borderId="14" xfId="0" applyNumberFormat="1" applyFont="1" applyFill="1" applyBorder="1" applyAlignment="1" applyProtection="1">
      <alignment/>
      <protection/>
    </xf>
    <xf numFmtId="0" fontId="42" fillId="0" borderId="11" xfId="0" applyNumberFormat="1" applyFont="1" applyFill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44" fillId="35" borderId="12" xfId="0" applyNumberFormat="1" applyFont="1" applyFill="1" applyBorder="1" applyAlignment="1" applyProtection="1">
      <alignment/>
      <protection/>
    </xf>
    <xf numFmtId="4" fontId="38" fillId="35" borderId="0" xfId="0" applyNumberFormat="1" applyFont="1" applyFill="1" applyBorder="1" applyAlignment="1" applyProtection="1">
      <alignment horizontal="center"/>
      <protection/>
    </xf>
    <xf numFmtId="4" fontId="42" fillId="35" borderId="0" xfId="0" applyNumberFormat="1" applyFont="1" applyFill="1" applyBorder="1" applyAlignment="1" applyProtection="1">
      <alignment/>
      <protection/>
    </xf>
    <xf numFmtId="4" fontId="42" fillId="35" borderId="10" xfId="0" applyNumberFormat="1" applyFont="1" applyFill="1" applyBorder="1" applyAlignment="1" applyProtection="1">
      <alignment/>
      <protection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14" fillId="35" borderId="13" xfId="0" applyFont="1" applyFill="1" applyBorder="1" applyAlignment="1">
      <alignment horizontal="center"/>
    </xf>
    <xf numFmtId="4" fontId="1" fillId="35" borderId="13" xfId="0" applyNumberFormat="1" applyFont="1" applyFill="1" applyBorder="1" applyAlignment="1" applyProtection="1">
      <alignment horizontal="right"/>
      <protection/>
    </xf>
    <xf numFmtId="4" fontId="42" fillId="35" borderId="17" xfId="0" applyNumberFormat="1" applyFont="1" applyFill="1" applyBorder="1" applyAlignment="1" applyProtection="1">
      <alignment/>
      <protection/>
    </xf>
    <xf numFmtId="0" fontId="2" fillId="35" borderId="13" xfId="0" applyFont="1" applyFill="1" applyBorder="1" applyAlignment="1">
      <alignment/>
    </xf>
    <xf numFmtId="0" fontId="28" fillId="35" borderId="17" xfId="0" applyFont="1" applyFill="1" applyBorder="1" applyAlignment="1">
      <alignment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10" fontId="9" fillId="33" borderId="15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10" fontId="1" fillId="0" borderId="17" xfId="0" applyNumberFormat="1" applyFont="1" applyFill="1" applyBorder="1" applyAlignment="1" applyProtection="1">
      <alignment/>
      <protection/>
    </xf>
    <xf numFmtId="9" fontId="9" fillId="0" borderId="11" xfId="0" applyNumberFormat="1" applyFont="1" applyFill="1" applyBorder="1" applyAlignment="1" applyProtection="1">
      <alignment/>
      <protection/>
    </xf>
    <xf numFmtId="4" fontId="1" fillId="33" borderId="15" xfId="0" applyNumberFormat="1" applyFont="1" applyFill="1" applyBorder="1" applyAlignment="1" applyProtection="1">
      <alignment/>
      <protection/>
    </xf>
    <xf numFmtId="0" fontId="9" fillId="35" borderId="10" xfId="0" applyNumberFormat="1" applyFont="1" applyFill="1" applyBorder="1" applyAlignment="1" applyProtection="1">
      <alignment horizontal="center"/>
      <protection/>
    </xf>
    <xf numFmtId="0" fontId="9" fillId="35" borderId="17" xfId="0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17" fontId="47" fillId="0" borderId="0" xfId="0" applyNumberFormat="1" applyFont="1" applyFill="1" applyBorder="1" applyAlignment="1" applyProtection="1">
      <alignment/>
      <protection/>
    </xf>
    <xf numFmtId="171" fontId="52" fillId="0" borderId="0" xfId="0" applyNumberFormat="1" applyFont="1" applyFill="1" applyBorder="1" applyAlignment="1" applyProtection="1">
      <alignment/>
      <protection/>
    </xf>
    <xf numFmtId="0" fontId="38" fillId="0" borderId="14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71" fontId="47" fillId="0" borderId="11" xfId="0" applyNumberFormat="1" applyFont="1" applyFill="1" applyBorder="1" applyAlignment="1" applyProtection="1">
      <alignment/>
      <protection/>
    </xf>
    <xf numFmtId="171" fontId="47" fillId="0" borderId="13" xfId="0" applyNumberFormat="1" applyFont="1" applyFill="1" applyBorder="1" applyAlignment="1" applyProtection="1">
      <alignment/>
      <protection/>
    </xf>
    <xf numFmtId="171" fontId="52" fillId="0" borderId="10" xfId="0" applyNumberFormat="1" applyFont="1" applyFill="1" applyBorder="1" applyAlignment="1" applyProtection="1">
      <alignment/>
      <protection/>
    </xf>
    <xf numFmtId="171" fontId="52" fillId="0" borderId="15" xfId="0" applyNumberFormat="1" applyFont="1" applyFill="1" applyBorder="1" applyAlignment="1" applyProtection="1">
      <alignment/>
      <protection/>
    </xf>
    <xf numFmtId="197" fontId="47" fillId="0" borderId="13" xfId="0" applyNumberFormat="1" applyFont="1" applyFill="1" applyBorder="1" applyAlignment="1" applyProtection="1">
      <alignment/>
      <protection/>
    </xf>
    <xf numFmtId="10" fontId="47" fillId="0" borderId="13" xfId="0" applyNumberFormat="1" applyFont="1" applyFill="1" applyBorder="1" applyAlignment="1" applyProtection="1">
      <alignment/>
      <protection/>
    </xf>
    <xf numFmtId="171" fontId="47" fillId="0" borderId="12" xfId="0" applyNumberFormat="1" applyFont="1" applyFill="1" applyBorder="1" applyAlignment="1" applyProtection="1">
      <alignment/>
      <protection/>
    </xf>
    <xf numFmtId="0" fontId="38" fillId="0" borderId="16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10" fontId="47" fillId="0" borderId="17" xfId="0" applyNumberFormat="1" applyFont="1" applyFill="1" applyBorder="1" applyAlignment="1" applyProtection="1">
      <alignment/>
      <protection/>
    </xf>
    <xf numFmtId="10" fontId="4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97" fontId="15" fillId="0" borderId="14" xfId="0" applyNumberFormat="1" applyFont="1" applyFill="1" applyBorder="1" applyAlignment="1" applyProtection="1">
      <alignment/>
      <protection/>
    </xf>
    <xf numFmtId="0" fontId="41" fillId="0" borderId="11" xfId="0" applyNumberFormat="1" applyFont="1" applyFill="1" applyBorder="1" applyAlignment="1" applyProtection="1">
      <alignment/>
      <protection/>
    </xf>
    <xf numFmtId="0" fontId="41" fillId="0" borderId="11" xfId="0" applyNumberFormat="1" applyFont="1" applyFill="1" applyBorder="1" applyAlignment="1" applyProtection="1">
      <alignment horizontal="center"/>
      <protection/>
    </xf>
    <xf numFmtId="0" fontId="41" fillId="0" borderId="11" xfId="0" applyNumberFormat="1" applyFont="1" applyFill="1" applyBorder="1" applyAlignment="1" applyProtection="1">
      <alignment horizontal="right"/>
      <protection/>
    </xf>
    <xf numFmtId="0" fontId="15" fillId="0" borderId="11" xfId="0" applyNumberFormat="1" applyFont="1" applyFill="1" applyBorder="1" applyAlignment="1" applyProtection="1">
      <alignment/>
      <protection/>
    </xf>
    <xf numFmtId="171" fontId="15" fillId="0" borderId="11" xfId="0" applyNumberFormat="1" applyFont="1" applyFill="1" applyBorder="1" applyAlignment="1" applyProtection="1">
      <alignment/>
      <protection/>
    </xf>
    <xf numFmtId="171" fontId="38" fillId="0" borderId="11" xfId="0" applyNumberFormat="1" applyFont="1" applyFill="1" applyBorder="1" applyAlignment="1" applyProtection="1">
      <alignment horizontal="left"/>
      <protection/>
    </xf>
    <xf numFmtId="171" fontId="2" fillId="0" borderId="15" xfId="0" applyNumberFormat="1" applyFont="1" applyFill="1" applyBorder="1" applyAlignment="1" applyProtection="1">
      <alignment/>
      <protection/>
    </xf>
    <xf numFmtId="197" fontId="15" fillId="0" borderId="16" xfId="0" applyNumberFormat="1" applyFont="1" applyFill="1" applyBorder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38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171" fontId="2" fillId="0" borderId="13" xfId="0" applyNumberFormat="1" applyFont="1" applyFill="1" applyBorder="1" applyAlignment="1" applyProtection="1">
      <alignment/>
      <protection/>
    </xf>
    <xf numFmtId="171" fontId="2" fillId="0" borderId="17" xfId="0" applyNumberFormat="1" applyFont="1" applyFill="1" applyBorder="1" applyAlignment="1" applyProtection="1">
      <alignment/>
      <protection/>
    </xf>
    <xf numFmtId="0" fontId="96" fillId="0" borderId="0" xfId="0" applyNumberFormat="1" applyFont="1" applyFill="1" applyBorder="1" applyAlignment="1" applyProtection="1">
      <alignment/>
      <protection/>
    </xf>
    <xf numFmtId="0" fontId="97" fillId="0" borderId="0" xfId="0" applyFont="1" applyAlignment="1">
      <alignment/>
    </xf>
    <xf numFmtId="0" fontId="0" fillId="0" borderId="0" xfId="0" applyFont="1" applyFill="1" applyAlignment="1">
      <alignment/>
    </xf>
    <xf numFmtId="43" fontId="97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zoomScale="75" zoomScaleNormal="138" zoomScaleSheetLayoutView="75" zoomScalePageLayoutView="0" workbookViewId="0" topLeftCell="A7">
      <selection activeCell="N44" sqref="N44"/>
    </sheetView>
  </sheetViews>
  <sheetFormatPr defaultColWidth="9.140625" defaultRowHeight="12.75"/>
  <cols>
    <col min="1" max="1" width="1.7109375" style="0" customWidth="1"/>
    <col min="2" max="2" width="5.00390625" style="99" customWidth="1"/>
    <col min="3" max="3" width="4.7109375" style="0" customWidth="1"/>
    <col min="4" max="4" width="8.7109375" style="0" customWidth="1"/>
    <col min="5" max="5" width="12.8515625" style="0" customWidth="1"/>
    <col min="6" max="6" width="11.28125" style="0" customWidth="1"/>
    <col min="7" max="7" width="3.7109375" style="0" customWidth="1"/>
    <col min="8" max="8" width="47.8515625" style="0" customWidth="1"/>
    <col min="9" max="9" width="3.7109375" style="97" customWidth="1"/>
    <col min="10" max="10" width="11.00390625" style="88" customWidth="1"/>
    <col min="11" max="11" width="1.7109375" style="88" customWidth="1"/>
    <col min="12" max="12" width="12.28125" style="88" customWidth="1"/>
    <col min="13" max="13" width="1.7109375" style="88" customWidth="1"/>
    <col min="14" max="14" width="17.28125" style="88" customWidth="1"/>
    <col min="15" max="15" width="11.28125" style="20" customWidth="1"/>
    <col min="16" max="16" width="1.28515625" style="0" customWidth="1"/>
    <col min="17" max="17" width="8.7109375" style="0" bestFit="1" customWidth="1"/>
  </cols>
  <sheetData>
    <row r="1" spans="1:15" ht="15.75">
      <c r="A1" s="1"/>
      <c r="B1" s="107"/>
      <c r="C1" s="104"/>
      <c r="D1" s="105"/>
      <c r="E1" s="105"/>
      <c r="F1" s="77" t="s">
        <v>6</v>
      </c>
      <c r="G1" s="105"/>
      <c r="H1" s="105"/>
      <c r="I1" s="104"/>
      <c r="J1" s="106"/>
      <c r="K1" s="106"/>
      <c r="L1" s="106"/>
      <c r="M1" s="106"/>
      <c r="N1" s="106"/>
      <c r="O1" s="108"/>
    </row>
    <row r="2" spans="1:15" ht="9.75" customHeight="1">
      <c r="A2" s="1"/>
      <c r="B2" s="109"/>
      <c r="C2" s="104"/>
      <c r="D2" s="110"/>
      <c r="E2" s="105"/>
      <c r="F2" s="105"/>
      <c r="G2" s="105"/>
      <c r="H2" s="105"/>
      <c r="I2" s="104"/>
      <c r="J2" s="87"/>
      <c r="K2" s="111"/>
      <c r="L2" s="112"/>
      <c r="M2" s="89" t="s">
        <v>132</v>
      </c>
      <c r="N2" s="90"/>
      <c r="O2" s="108"/>
    </row>
    <row r="3" spans="1:15" ht="15">
      <c r="A3" s="1"/>
      <c r="B3" s="113">
        <v>1</v>
      </c>
      <c r="C3" s="114" t="s">
        <v>7</v>
      </c>
      <c r="D3" s="115" t="s">
        <v>8</v>
      </c>
      <c r="E3" s="115"/>
      <c r="F3" s="110"/>
      <c r="G3" s="110"/>
      <c r="H3" s="110"/>
      <c r="I3" s="116"/>
      <c r="J3" s="106"/>
      <c r="K3" s="117"/>
      <c r="L3" s="106"/>
      <c r="M3" s="117"/>
      <c r="N3" s="106"/>
      <c r="O3" s="118"/>
    </row>
    <row r="4" spans="1:15" ht="9.75" customHeight="1">
      <c r="A4" s="6"/>
      <c r="B4" s="119" t="s">
        <v>9</v>
      </c>
      <c r="C4" s="105"/>
      <c r="D4" s="110"/>
      <c r="E4" s="105"/>
      <c r="F4" s="105"/>
      <c r="G4" s="110"/>
      <c r="H4" s="110"/>
      <c r="I4" s="120"/>
      <c r="J4" s="106"/>
      <c r="K4" s="117"/>
      <c r="L4" s="106"/>
      <c r="M4" s="106"/>
      <c r="N4" s="122"/>
      <c r="O4" s="212" t="s">
        <v>142</v>
      </c>
    </row>
    <row r="5" spans="1:15" ht="22.5" customHeight="1" thickBot="1">
      <c r="A5" s="6"/>
      <c r="B5" s="123" t="s">
        <v>133</v>
      </c>
      <c r="C5" s="124"/>
      <c r="D5" s="125"/>
      <c r="E5" s="126"/>
      <c r="F5" s="127"/>
      <c r="G5" s="128"/>
      <c r="H5" s="128"/>
      <c r="I5" s="120"/>
      <c r="J5" s="130" t="s">
        <v>167</v>
      </c>
      <c r="K5" s="131"/>
      <c r="L5" s="132"/>
      <c r="M5" s="117"/>
      <c r="N5" s="133"/>
      <c r="O5" s="134">
        <f>N33</f>
        <v>249999.49121999997</v>
      </c>
    </row>
    <row r="6" spans="1:15" ht="3.75" customHeight="1">
      <c r="A6" s="1"/>
      <c r="B6" s="135"/>
      <c r="C6" s="110"/>
      <c r="D6" s="110"/>
      <c r="E6" s="105"/>
      <c r="F6" s="105"/>
      <c r="G6" s="110"/>
      <c r="H6" s="110"/>
      <c r="I6" s="116"/>
      <c r="J6" s="117"/>
      <c r="K6" s="106"/>
      <c r="L6" s="117"/>
      <c r="M6" s="106"/>
      <c r="N6" s="117"/>
      <c r="O6" s="118"/>
    </row>
    <row r="7" spans="1:15" ht="9.75" customHeight="1">
      <c r="A7" s="9"/>
      <c r="B7" s="119" t="s">
        <v>10</v>
      </c>
      <c r="C7" s="105"/>
      <c r="D7" s="110"/>
      <c r="E7" s="105"/>
      <c r="F7" s="105"/>
      <c r="G7" s="110"/>
      <c r="H7" s="110"/>
      <c r="I7" s="116"/>
      <c r="J7" s="112"/>
      <c r="K7" s="112"/>
      <c r="L7" s="112"/>
      <c r="M7" s="112"/>
      <c r="N7" s="112"/>
      <c r="O7" s="138"/>
    </row>
    <row r="8" spans="1:15" ht="21" customHeight="1" thickBot="1">
      <c r="A8" s="9"/>
      <c r="B8" s="139" t="s">
        <v>194</v>
      </c>
      <c r="C8" s="126"/>
      <c r="D8" s="125"/>
      <c r="E8" s="127"/>
      <c r="F8" s="127"/>
      <c r="G8" s="140"/>
      <c r="H8" s="141"/>
      <c r="I8" s="120"/>
      <c r="J8" s="142" t="s">
        <v>164</v>
      </c>
      <c r="K8" s="143"/>
      <c r="L8" s="130"/>
      <c r="M8" s="117"/>
      <c r="N8" s="144">
        <f>3308.15</f>
        <v>3308.15</v>
      </c>
      <c r="O8" s="129" t="s">
        <v>1</v>
      </c>
    </row>
    <row r="9" spans="1:15" ht="4.5" customHeight="1">
      <c r="A9" s="5"/>
      <c r="B9" s="145"/>
      <c r="C9" s="146"/>
      <c r="D9" s="147"/>
      <c r="E9" s="105"/>
      <c r="F9" s="105"/>
      <c r="G9" s="148"/>
      <c r="H9" s="149"/>
      <c r="I9" s="104"/>
      <c r="J9" s="150"/>
      <c r="K9" s="117"/>
      <c r="L9" s="151"/>
      <c r="M9" s="117"/>
      <c r="N9" s="152"/>
      <c r="O9" s="153"/>
    </row>
    <row r="10" spans="1:15" ht="9.75" customHeight="1">
      <c r="A10" s="1"/>
      <c r="B10" s="119" t="s">
        <v>11</v>
      </c>
      <c r="C10" s="110"/>
      <c r="D10" s="105"/>
      <c r="E10" s="105"/>
      <c r="F10" s="105"/>
      <c r="G10" s="110"/>
      <c r="H10" s="110"/>
      <c r="I10" s="104"/>
      <c r="J10" s="106"/>
      <c r="K10" s="117"/>
      <c r="L10" s="117"/>
      <c r="M10" s="154"/>
      <c r="N10" s="122" t="s">
        <v>129</v>
      </c>
      <c r="O10" s="121" t="s">
        <v>12</v>
      </c>
    </row>
    <row r="11" spans="1:15" ht="19.5" customHeight="1" thickBot="1">
      <c r="A11" s="1"/>
      <c r="B11" s="345" t="s">
        <v>195</v>
      </c>
      <c r="C11" s="346"/>
      <c r="D11" s="347"/>
      <c r="E11" s="348"/>
      <c r="F11" s="347"/>
      <c r="G11" s="346"/>
      <c r="H11" s="349"/>
      <c r="I11" s="347"/>
      <c r="J11" s="350"/>
      <c r="K11" s="351"/>
      <c r="L11" s="352"/>
      <c r="M11" s="155"/>
      <c r="N11" s="156" t="s">
        <v>134</v>
      </c>
      <c r="O11" s="157" t="s">
        <v>13</v>
      </c>
    </row>
    <row r="12" spans="1:15" ht="24" customHeight="1">
      <c r="A12" s="1"/>
      <c r="B12" s="353"/>
      <c r="C12" s="354"/>
      <c r="D12" s="354"/>
      <c r="E12" s="354"/>
      <c r="F12" s="355"/>
      <c r="G12" s="356"/>
      <c r="H12" s="356"/>
      <c r="I12" s="357"/>
      <c r="J12" s="358"/>
      <c r="K12" s="358"/>
      <c r="L12" s="359"/>
      <c r="M12" s="117"/>
      <c r="N12" s="117"/>
      <c r="O12" s="118"/>
    </row>
    <row r="13" spans="1:15" ht="24" customHeight="1" thickBot="1">
      <c r="A13" s="1"/>
      <c r="B13" s="113">
        <v>2</v>
      </c>
      <c r="C13" s="114" t="s">
        <v>7</v>
      </c>
      <c r="D13" s="115" t="s">
        <v>139</v>
      </c>
      <c r="E13" s="115"/>
      <c r="F13" s="115"/>
      <c r="G13" s="115"/>
      <c r="H13" s="105"/>
      <c r="I13" s="104"/>
      <c r="J13" s="158"/>
      <c r="K13" s="106"/>
      <c r="L13" s="106"/>
      <c r="M13" s="106"/>
      <c r="N13" s="106"/>
      <c r="O13" s="108"/>
    </row>
    <row r="14" spans="1:15" ht="13.5" customHeight="1" thickBot="1">
      <c r="A14" s="1"/>
      <c r="B14" s="162" t="s">
        <v>14</v>
      </c>
      <c r="C14" s="163"/>
      <c r="D14" s="164" t="s">
        <v>15</v>
      </c>
      <c r="E14" s="165"/>
      <c r="F14" s="165"/>
      <c r="G14" s="165"/>
      <c r="H14" s="165"/>
      <c r="I14" s="166" t="s">
        <v>16</v>
      </c>
      <c r="J14" s="167" t="s">
        <v>17</v>
      </c>
      <c r="K14" s="168"/>
      <c r="L14" s="169" t="s">
        <v>18</v>
      </c>
      <c r="M14" s="168"/>
      <c r="N14" s="169" t="s">
        <v>19</v>
      </c>
      <c r="O14" s="170" t="s">
        <v>20</v>
      </c>
    </row>
    <row r="15" spans="1:15" ht="15">
      <c r="A15" s="1"/>
      <c r="B15" s="171">
        <v>1</v>
      </c>
      <c r="C15" s="172" t="s">
        <v>152</v>
      </c>
      <c r="D15" s="173" t="s">
        <v>159</v>
      </c>
      <c r="E15" s="174"/>
      <c r="F15" s="174"/>
      <c r="G15" s="174"/>
      <c r="H15" s="174"/>
      <c r="I15" s="175"/>
      <c r="J15" s="176"/>
      <c r="K15" s="176"/>
      <c r="L15" s="176"/>
      <c r="M15" s="176"/>
      <c r="N15" s="176"/>
      <c r="O15" s="177"/>
    </row>
    <row r="16" spans="1:15" s="361" customFormat="1" ht="15">
      <c r="A16" s="360"/>
      <c r="B16" s="178"/>
      <c r="C16" s="179">
        <v>1</v>
      </c>
      <c r="D16" s="180" t="s">
        <v>184</v>
      </c>
      <c r="E16" s="180"/>
      <c r="F16" s="180"/>
      <c r="G16" s="180"/>
      <c r="H16" s="180"/>
      <c r="I16" s="179" t="s">
        <v>1</v>
      </c>
      <c r="J16" s="181">
        <v>1.8</v>
      </c>
      <c r="K16" s="181"/>
      <c r="L16" s="182">
        <v>439.81</v>
      </c>
      <c r="M16" s="181"/>
      <c r="N16" s="183">
        <f>L16*J16</f>
        <v>791.658</v>
      </c>
      <c r="O16" s="184"/>
    </row>
    <row r="17" spans="1:15" s="361" customFormat="1" ht="16.5" customHeight="1">
      <c r="A17" s="360"/>
      <c r="B17" s="178"/>
      <c r="C17" s="179">
        <v>3</v>
      </c>
      <c r="D17" s="180" t="s">
        <v>175</v>
      </c>
      <c r="E17" s="180"/>
      <c r="F17" s="180"/>
      <c r="G17" s="180"/>
      <c r="H17" s="180"/>
      <c r="I17" s="179" t="s">
        <v>1</v>
      </c>
      <c r="J17" s="181">
        <f>N8</f>
        <v>3308.15</v>
      </c>
      <c r="K17" s="181"/>
      <c r="L17" s="182">
        <v>1.09</v>
      </c>
      <c r="M17" s="181"/>
      <c r="N17" s="183">
        <f>L17*J17</f>
        <v>3605.8835000000004</v>
      </c>
      <c r="O17" s="184"/>
    </row>
    <row r="18" spans="1:15" ht="15.75" thickBot="1">
      <c r="A18" s="1"/>
      <c r="B18" s="178"/>
      <c r="C18" s="179"/>
      <c r="D18" s="185" t="s">
        <v>21</v>
      </c>
      <c r="E18" s="180"/>
      <c r="F18" s="180"/>
      <c r="G18" s="180"/>
      <c r="H18" s="180"/>
      <c r="I18" s="179"/>
      <c r="J18" s="181"/>
      <c r="K18" s="181"/>
      <c r="L18" s="181"/>
      <c r="M18" s="181"/>
      <c r="N18" s="186">
        <f>N17+N16</f>
        <v>4397.5415</v>
      </c>
      <c r="O18" s="187">
        <f>N18/N33</f>
        <v>0.017590201798171487</v>
      </c>
    </row>
    <row r="19" spans="1:15" ht="15">
      <c r="A19" s="1"/>
      <c r="B19" s="171">
        <v>2</v>
      </c>
      <c r="C19" s="172" t="s">
        <v>152</v>
      </c>
      <c r="D19" s="173" t="s">
        <v>165</v>
      </c>
      <c r="E19" s="174"/>
      <c r="F19" s="174"/>
      <c r="G19" s="174"/>
      <c r="H19" s="174"/>
      <c r="I19" s="175"/>
      <c r="J19" s="176"/>
      <c r="K19" s="176"/>
      <c r="L19" s="176"/>
      <c r="M19" s="176"/>
      <c r="N19" s="176"/>
      <c r="O19" s="177"/>
    </row>
    <row r="20" spans="1:15" s="361" customFormat="1" ht="15">
      <c r="A20" s="360"/>
      <c r="B20" s="178"/>
      <c r="C20" s="179">
        <v>1</v>
      </c>
      <c r="D20" s="180" t="s">
        <v>185</v>
      </c>
      <c r="E20" s="180"/>
      <c r="F20" s="180"/>
      <c r="G20" s="180"/>
      <c r="H20" s="180"/>
      <c r="I20" s="179" t="s">
        <v>1</v>
      </c>
      <c r="J20" s="181">
        <v>58</v>
      </c>
      <c r="K20" s="181"/>
      <c r="L20" s="182">
        <v>36.92</v>
      </c>
      <c r="M20" s="181"/>
      <c r="N20" s="183">
        <f>L20*J20</f>
        <v>2141.36</v>
      </c>
      <c r="O20" s="184"/>
    </row>
    <row r="21" spans="1:15" s="361" customFormat="1" ht="15">
      <c r="A21" s="360"/>
      <c r="B21" s="178"/>
      <c r="C21" s="179">
        <v>2</v>
      </c>
      <c r="D21" s="180" t="s">
        <v>187</v>
      </c>
      <c r="E21" s="180"/>
      <c r="F21" s="180"/>
      <c r="G21" s="180"/>
      <c r="H21" s="180"/>
      <c r="I21" s="179" t="s">
        <v>168</v>
      </c>
      <c r="J21" s="181">
        <v>12</v>
      </c>
      <c r="K21" s="181"/>
      <c r="L21" s="182">
        <v>23.93</v>
      </c>
      <c r="M21" s="181"/>
      <c r="N21" s="183">
        <f>L21*J21</f>
        <v>287.15999999999997</v>
      </c>
      <c r="O21" s="184"/>
    </row>
    <row r="22" spans="1:15" s="361" customFormat="1" ht="15">
      <c r="A22" s="360"/>
      <c r="B22" s="178"/>
      <c r="C22" s="179">
        <v>3</v>
      </c>
      <c r="D22" s="180" t="s">
        <v>186</v>
      </c>
      <c r="E22" s="180"/>
      <c r="F22" s="180"/>
      <c r="G22" s="180"/>
      <c r="H22" s="180"/>
      <c r="I22" s="179" t="s">
        <v>168</v>
      </c>
      <c r="J22" s="181">
        <v>12</v>
      </c>
      <c r="K22" s="181"/>
      <c r="L22" s="182">
        <v>35.9</v>
      </c>
      <c r="M22" s="181"/>
      <c r="N22" s="183">
        <f>L22*J22</f>
        <v>430.79999999999995</v>
      </c>
      <c r="O22" s="184"/>
    </row>
    <row r="23" spans="1:15" s="361" customFormat="1" ht="15">
      <c r="A23" s="360"/>
      <c r="B23" s="178"/>
      <c r="C23" s="179">
        <v>4</v>
      </c>
      <c r="D23" s="180" t="s">
        <v>176</v>
      </c>
      <c r="E23" s="180"/>
      <c r="F23" s="180"/>
      <c r="G23" s="180"/>
      <c r="H23" s="180"/>
      <c r="I23" s="179" t="s">
        <v>166</v>
      </c>
      <c r="J23" s="181">
        <v>1982.62</v>
      </c>
      <c r="K23" s="181"/>
      <c r="L23" s="182">
        <v>9.8</v>
      </c>
      <c r="M23" s="181"/>
      <c r="N23" s="183">
        <f>L23*J23</f>
        <v>19429.676</v>
      </c>
      <c r="O23" s="184"/>
    </row>
    <row r="24" spans="1:15" s="361" customFormat="1" ht="15">
      <c r="A24" s="360"/>
      <c r="B24" s="178"/>
      <c r="C24" s="179">
        <v>5</v>
      </c>
      <c r="D24" s="180" t="s">
        <v>192</v>
      </c>
      <c r="E24" s="180"/>
      <c r="F24" s="180"/>
      <c r="G24" s="180"/>
      <c r="H24" s="180"/>
      <c r="I24" s="179" t="s">
        <v>1</v>
      </c>
      <c r="J24" s="181">
        <v>98</v>
      </c>
      <c r="K24" s="181"/>
      <c r="L24" s="182">
        <v>75</v>
      </c>
      <c r="M24" s="181"/>
      <c r="N24" s="183">
        <f>L24*J24</f>
        <v>7350</v>
      </c>
      <c r="O24" s="184"/>
    </row>
    <row r="25" spans="1:15" s="361" customFormat="1" ht="18" customHeight="1">
      <c r="A25" s="360"/>
      <c r="B25" s="178"/>
      <c r="C25" s="179">
        <v>6</v>
      </c>
      <c r="D25" s="180" t="s">
        <v>183</v>
      </c>
      <c r="E25" s="180"/>
      <c r="F25" s="180"/>
      <c r="G25" s="180"/>
      <c r="H25" s="180"/>
      <c r="I25" s="179" t="s">
        <v>166</v>
      </c>
      <c r="J25" s="181">
        <f>J23</f>
        <v>1982.62</v>
      </c>
      <c r="K25" s="181"/>
      <c r="L25" s="182">
        <f>2.9*1.3</f>
        <v>3.77</v>
      </c>
      <c r="M25" s="181"/>
      <c r="N25" s="183">
        <f>L25*J25</f>
        <v>7474.4774</v>
      </c>
      <c r="O25" s="184"/>
    </row>
    <row r="26" spans="1:15" ht="15" customHeight="1" thickBot="1">
      <c r="A26" s="1"/>
      <c r="B26" s="188"/>
      <c r="C26" s="189"/>
      <c r="D26" s="190" t="s">
        <v>21</v>
      </c>
      <c r="E26" s="191"/>
      <c r="F26" s="191"/>
      <c r="G26" s="191"/>
      <c r="H26" s="191"/>
      <c r="I26" s="189"/>
      <c r="J26" s="192"/>
      <c r="K26" s="192"/>
      <c r="L26" s="192"/>
      <c r="M26" s="192"/>
      <c r="N26" s="210">
        <f>SUM(N20:N25)</f>
        <v>37113.4734</v>
      </c>
      <c r="O26" s="211">
        <f>N26/N33</f>
        <v>0.14845419572210283</v>
      </c>
    </row>
    <row r="27" spans="1:15" ht="15">
      <c r="A27" s="1"/>
      <c r="B27" s="178">
        <v>3</v>
      </c>
      <c r="C27" s="193" t="s">
        <v>152</v>
      </c>
      <c r="D27" s="185" t="s">
        <v>169</v>
      </c>
      <c r="E27" s="180"/>
      <c r="F27" s="180"/>
      <c r="G27" s="180"/>
      <c r="H27" s="180"/>
      <c r="I27" s="179"/>
      <c r="J27" s="181"/>
      <c r="K27" s="181"/>
      <c r="L27" s="181"/>
      <c r="M27" s="181"/>
      <c r="N27" s="181"/>
      <c r="O27" s="184"/>
    </row>
    <row r="28" spans="1:15" s="361" customFormat="1" ht="15.75" customHeight="1">
      <c r="A28" s="360"/>
      <c r="B28" s="178"/>
      <c r="C28" s="179">
        <v>1</v>
      </c>
      <c r="D28" s="180" t="s">
        <v>188</v>
      </c>
      <c r="E28" s="180"/>
      <c r="F28" s="180"/>
      <c r="G28" s="180"/>
      <c r="H28" s="180"/>
      <c r="I28" s="179" t="s">
        <v>168</v>
      </c>
      <c r="J28" s="181">
        <f>295.24*0.1</f>
        <v>29.524</v>
      </c>
      <c r="K28" s="181"/>
      <c r="L28" s="182">
        <v>99.53</v>
      </c>
      <c r="M28" s="181"/>
      <c r="N28" s="194">
        <f>L28*J28</f>
        <v>2938.52372</v>
      </c>
      <c r="O28" s="184"/>
    </row>
    <row r="29" spans="1:15" s="361" customFormat="1" ht="15.75" customHeight="1">
      <c r="A29" s="360"/>
      <c r="B29" s="178"/>
      <c r="C29" s="179">
        <v>2</v>
      </c>
      <c r="D29" s="180" t="s">
        <v>189</v>
      </c>
      <c r="E29" s="180"/>
      <c r="F29" s="180"/>
      <c r="G29" s="180"/>
      <c r="H29" s="180"/>
      <c r="I29" s="179" t="s">
        <v>1</v>
      </c>
      <c r="J29" s="181">
        <f>N8</f>
        <v>3308.15</v>
      </c>
      <c r="K29" s="181"/>
      <c r="L29" s="182">
        <v>23.7</v>
      </c>
      <c r="M29" s="181"/>
      <c r="N29" s="194">
        <f>L29*J29</f>
        <v>78403.155</v>
      </c>
      <c r="O29" s="184"/>
    </row>
    <row r="30" spans="1:15" s="361" customFormat="1" ht="15.75" customHeight="1">
      <c r="A30" s="360"/>
      <c r="B30" s="178"/>
      <c r="C30" s="179">
        <v>3</v>
      </c>
      <c r="D30" s="180" t="s">
        <v>190</v>
      </c>
      <c r="E30" s="180"/>
      <c r="F30" s="180"/>
      <c r="G30" s="180"/>
      <c r="H30" s="180"/>
      <c r="I30" s="179" t="s">
        <v>1</v>
      </c>
      <c r="J30" s="181">
        <f>N8</f>
        <v>3308.15</v>
      </c>
      <c r="K30" s="181"/>
      <c r="L30" s="182">
        <v>35.3</v>
      </c>
      <c r="M30" s="181"/>
      <c r="N30" s="194">
        <f>L30*J30</f>
        <v>116777.69499999999</v>
      </c>
      <c r="O30" s="184"/>
    </row>
    <row r="31" spans="1:19" s="361" customFormat="1" ht="16.5" customHeight="1">
      <c r="A31" s="360"/>
      <c r="B31" s="178"/>
      <c r="C31" s="179">
        <v>4</v>
      </c>
      <c r="D31" s="180" t="s">
        <v>193</v>
      </c>
      <c r="E31" s="180"/>
      <c r="F31" s="180"/>
      <c r="G31" s="180"/>
      <c r="H31" s="180"/>
      <c r="I31" s="179" t="s">
        <v>166</v>
      </c>
      <c r="J31" s="181">
        <f>J23</f>
        <v>1982.62</v>
      </c>
      <c r="K31" s="181"/>
      <c r="L31" s="182">
        <v>5.23</v>
      </c>
      <c r="M31" s="181"/>
      <c r="N31" s="194">
        <f>L31*J31</f>
        <v>10369.1026</v>
      </c>
      <c r="O31" s="184"/>
      <c r="S31" s="363"/>
    </row>
    <row r="32" spans="1:15" ht="15.75" thickBot="1">
      <c r="A32" s="1"/>
      <c r="B32" s="188"/>
      <c r="C32" s="189"/>
      <c r="D32" s="190" t="s">
        <v>21</v>
      </c>
      <c r="E32" s="191"/>
      <c r="F32" s="191"/>
      <c r="G32" s="191"/>
      <c r="H32" s="191"/>
      <c r="I32" s="189"/>
      <c r="J32" s="192"/>
      <c r="K32" s="192"/>
      <c r="L32" s="192"/>
      <c r="M32" s="192"/>
      <c r="N32" s="195">
        <f>SUM(N28:N31)</f>
        <v>208488.47632</v>
      </c>
      <c r="O32" s="196">
        <f>N32/N33</f>
        <v>0.8339556024797258</v>
      </c>
    </row>
    <row r="33" spans="1:15" s="100" customFormat="1" ht="15">
      <c r="A33" s="17"/>
      <c r="B33" s="197"/>
      <c r="C33" s="193"/>
      <c r="D33" s="198" t="s">
        <v>171</v>
      </c>
      <c r="E33" s="185"/>
      <c r="F33" s="185"/>
      <c r="G33" s="185"/>
      <c r="H33" s="185"/>
      <c r="I33" s="193"/>
      <c r="J33" s="199"/>
      <c r="K33" s="199"/>
      <c r="L33" s="199"/>
      <c r="M33" s="199"/>
      <c r="N33" s="200">
        <f>N32+N26+N18</f>
        <v>249999.49121999997</v>
      </c>
      <c r="O33" s="201">
        <f>O32+O26+O18</f>
        <v>1</v>
      </c>
    </row>
    <row r="34" spans="1:15" s="100" customFormat="1" ht="15" thickBot="1">
      <c r="A34" s="1"/>
      <c r="B34" s="188"/>
      <c r="C34" s="189"/>
      <c r="D34" s="191"/>
      <c r="E34" s="191"/>
      <c r="F34" s="191"/>
      <c r="G34" s="191"/>
      <c r="H34" s="191"/>
      <c r="I34" s="189"/>
      <c r="J34" s="192"/>
      <c r="K34" s="192"/>
      <c r="L34" s="192"/>
      <c r="M34" s="192"/>
      <c r="N34" s="202"/>
      <c r="O34" s="203"/>
    </row>
    <row r="35" spans="1:15" s="101" customFormat="1" ht="3" customHeight="1">
      <c r="A35" s="1"/>
      <c r="B35" s="204"/>
      <c r="C35" s="179"/>
      <c r="D35" s="180"/>
      <c r="E35" s="180"/>
      <c r="F35" s="180"/>
      <c r="G35" s="180"/>
      <c r="H35" s="180"/>
      <c r="I35" s="179"/>
      <c r="J35" s="181"/>
      <c r="K35" s="181"/>
      <c r="L35" s="181"/>
      <c r="M35" s="181"/>
      <c r="N35" s="205"/>
      <c r="O35" s="206"/>
    </row>
    <row r="36" spans="1:15" s="100" customFormat="1" ht="3.75" customHeight="1">
      <c r="A36" s="1"/>
      <c r="B36" s="204"/>
      <c r="C36" s="179"/>
      <c r="D36" s="180"/>
      <c r="E36" s="180"/>
      <c r="F36" s="180"/>
      <c r="G36" s="180"/>
      <c r="H36" s="180"/>
      <c r="I36" s="179"/>
      <c r="J36" s="181"/>
      <c r="K36" s="181"/>
      <c r="L36" s="207"/>
      <c r="M36" s="181"/>
      <c r="N36" s="208"/>
      <c r="O36" s="206"/>
    </row>
    <row r="37" spans="1:21" s="100" customFormat="1" ht="14.25">
      <c r="A37" s="1"/>
      <c r="B37" s="337"/>
      <c r="C37" s="179"/>
      <c r="D37" s="325"/>
      <c r="E37" s="180"/>
      <c r="F37" s="326"/>
      <c r="G37" s="180"/>
      <c r="H37" s="180"/>
      <c r="I37" s="179"/>
      <c r="J37" s="181"/>
      <c r="K37" s="181"/>
      <c r="L37" s="181"/>
      <c r="M37" s="181"/>
      <c r="N37" s="327"/>
      <c r="O37" s="343"/>
      <c r="U37" s="362"/>
    </row>
    <row r="38" spans="1:15" s="100" customFormat="1" ht="14.25">
      <c r="A38" s="1"/>
      <c r="B38" s="328" t="s">
        <v>178</v>
      </c>
      <c r="C38" s="329"/>
      <c r="D38" s="329"/>
      <c r="E38" s="329"/>
      <c r="F38" s="329"/>
      <c r="G38" s="329"/>
      <c r="H38" s="329"/>
      <c r="I38" s="329"/>
      <c r="J38" s="333"/>
      <c r="K38" s="333"/>
      <c r="L38" s="333"/>
      <c r="M38" s="333"/>
      <c r="N38" s="336"/>
      <c r="O38" s="343"/>
    </row>
    <row r="39" spans="1:15" s="100" customFormat="1" ht="14.25">
      <c r="A39" s="1"/>
      <c r="B39" s="330" t="s">
        <v>179</v>
      </c>
      <c r="C39" s="331"/>
      <c r="D39" s="331"/>
      <c r="E39" s="331"/>
      <c r="F39" s="331"/>
      <c r="G39" s="331"/>
      <c r="H39" s="331"/>
      <c r="I39" s="332"/>
      <c r="J39" s="181"/>
      <c r="K39" s="181"/>
      <c r="L39" s="181"/>
      <c r="M39" s="181"/>
      <c r="N39" s="335"/>
      <c r="O39" s="343"/>
    </row>
    <row r="40" spans="1:15" s="100" customFormat="1" ht="14.25">
      <c r="A40" s="1"/>
      <c r="B40" s="330" t="s">
        <v>180</v>
      </c>
      <c r="C40" s="331"/>
      <c r="D40" s="331"/>
      <c r="E40" s="331"/>
      <c r="F40" s="331"/>
      <c r="G40" s="331"/>
      <c r="H40" s="331"/>
      <c r="I40" s="332"/>
      <c r="J40" s="181"/>
      <c r="K40" s="181"/>
      <c r="L40" s="181"/>
      <c r="M40" s="181"/>
      <c r="N40" s="335"/>
      <c r="O40" s="343"/>
    </row>
    <row r="41" spans="1:15" s="100" customFormat="1" ht="14.25">
      <c r="A41" s="1"/>
      <c r="B41" s="330" t="s">
        <v>181</v>
      </c>
      <c r="C41" s="331"/>
      <c r="D41" s="331"/>
      <c r="E41" s="331"/>
      <c r="F41" s="331"/>
      <c r="G41" s="331"/>
      <c r="H41" s="331"/>
      <c r="I41" s="332"/>
      <c r="J41" s="339"/>
      <c r="K41" s="181"/>
      <c r="L41" s="181"/>
      <c r="M41" s="181"/>
      <c r="N41" s="335"/>
      <c r="O41" s="343"/>
    </row>
    <row r="42" spans="2:15" s="100" customFormat="1" ht="17.25" customHeight="1">
      <c r="B42" s="340" t="s">
        <v>182</v>
      </c>
      <c r="C42" s="341"/>
      <c r="D42" s="341"/>
      <c r="E42" s="341"/>
      <c r="F42" s="341"/>
      <c r="G42" s="341"/>
      <c r="H42" s="341"/>
      <c r="I42" s="341"/>
      <c r="J42" s="334"/>
      <c r="K42" s="334"/>
      <c r="L42" s="338"/>
      <c r="M42" s="334"/>
      <c r="N42" s="342"/>
      <c r="O42" s="180"/>
    </row>
    <row r="43" spans="2:15" s="100" customFormat="1" ht="17.25" customHeight="1">
      <c r="B43" s="331"/>
      <c r="C43" s="331"/>
      <c r="D43" s="331"/>
      <c r="E43" s="331"/>
      <c r="F43" s="331"/>
      <c r="G43" s="331"/>
      <c r="H43" s="331"/>
      <c r="I43" s="331"/>
      <c r="J43" s="181"/>
      <c r="K43" s="181"/>
      <c r="L43" s="343"/>
      <c r="M43" s="181"/>
      <c r="N43" s="343"/>
      <c r="O43" s="180"/>
    </row>
    <row r="44" spans="2:15" s="100" customFormat="1" ht="17.25" customHeight="1">
      <c r="B44" s="331"/>
      <c r="C44" s="331"/>
      <c r="D44" s="331"/>
      <c r="E44" s="331"/>
      <c r="F44" s="331"/>
      <c r="G44" s="331"/>
      <c r="H44" s="331"/>
      <c r="I44" s="331"/>
      <c r="J44" s="181"/>
      <c r="K44" s="181"/>
      <c r="L44" s="343"/>
      <c r="M44" s="181"/>
      <c r="N44" s="343"/>
      <c r="O44" s="180"/>
    </row>
    <row r="45" spans="2:15" s="100" customFormat="1" ht="17.25" customHeight="1">
      <c r="B45" s="331"/>
      <c r="C45" s="331" t="s">
        <v>191</v>
      </c>
      <c r="D45" s="331"/>
      <c r="E45" s="331"/>
      <c r="F45" s="331"/>
      <c r="G45" s="331"/>
      <c r="H45" s="331"/>
      <c r="I45" s="331"/>
      <c r="J45" s="181"/>
      <c r="K45" s="181"/>
      <c r="L45" s="343"/>
      <c r="M45" s="181"/>
      <c r="N45" s="343"/>
      <c r="O45" s="180"/>
    </row>
    <row r="46" spans="2:15" s="100" customFormat="1" ht="17.25" customHeight="1">
      <c r="B46" s="331"/>
      <c r="C46" s="331"/>
      <c r="D46" s="331"/>
      <c r="E46" s="331"/>
      <c r="F46" s="331"/>
      <c r="G46" s="331"/>
      <c r="H46" s="331"/>
      <c r="I46" s="331"/>
      <c r="J46" s="181"/>
      <c r="K46" s="181"/>
      <c r="L46" s="343"/>
      <c r="M46" s="181"/>
      <c r="N46" s="343"/>
      <c r="O46" s="180"/>
    </row>
    <row r="47" spans="2:15" s="100" customFormat="1" ht="15.75">
      <c r="B47" s="98"/>
      <c r="C47" s="1"/>
      <c r="D47" s="1"/>
      <c r="E47" s="2"/>
      <c r="F47" s="102"/>
      <c r="G47" s="48"/>
      <c r="H47" s="1"/>
      <c r="I47" s="2"/>
      <c r="J47" s="86"/>
      <c r="K47" s="86"/>
      <c r="L47" s="159"/>
      <c r="M47" s="160" t="s">
        <v>172</v>
      </c>
      <c r="N47" s="159"/>
      <c r="O47" s="1"/>
    </row>
    <row r="48" spans="2:15" s="100" customFormat="1" ht="14.25">
      <c r="B48" s="98"/>
      <c r="C48" s="101"/>
      <c r="D48" s="101"/>
      <c r="E48" s="101"/>
      <c r="F48" s="103"/>
      <c r="G48" s="101"/>
      <c r="H48" s="101"/>
      <c r="I48" s="2"/>
      <c r="J48" s="86"/>
      <c r="K48" s="86"/>
      <c r="L48" s="159"/>
      <c r="M48" s="161" t="s">
        <v>157</v>
      </c>
      <c r="N48" s="159"/>
      <c r="O48" s="1"/>
    </row>
    <row r="49" spans="2:15" s="100" customFormat="1" ht="15">
      <c r="B49" s="98"/>
      <c r="C49" s="101"/>
      <c r="D49" s="101"/>
      <c r="E49" s="101"/>
      <c r="F49" s="209"/>
      <c r="G49" s="101"/>
      <c r="H49" s="101"/>
      <c r="I49" s="344"/>
      <c r="J49" s="86"/>
      <c r="K49" s="86"/>
      <c r="L49" s="159"/>
      <c r="M49" s="161" t="s">
        <v>173</v>
      </c>
      <c r="N49" s="159"/>
      <c r="O49" s="1"/>
    </row>
    <row r="50" spans="1:15" s="100" customFormat="1" ht="12.75">
      <c r="A50" s="1"/>
      <c r="B50" s="98"/>
      <c r="C50" s="2"/>
      <c r="D50" s="3"/>
      <c r="E50" s="1"/>
      <c r="F50" s="1"/>
      <c r="G50" s="1"/>
      <c r="H50" s="5"/>
      <c r="I50" s="2"/>
      <c r="J50" s="86"/>
      <c r="K50" s="86"/>
      <c r="L50" s="86"/>
      <c r="M50" s="86"/>
      <c r="N50" s="91"/>
      <c r="O50" s="19"/>
    </row>
    <row r="51" spans="1:15" ht="15.75">
      <c r="A51" s="1"/>
      <c r="B51" s="98"/>
      <c r="C51" s="77"/>
      <c r="D51" s="1"/>
      <c r="E51" s="2"/>
      <c r="F51" s="1"/>
      <c r="G51" s="1"/>
      <c r="H51" s="5"/>
      <c r="I51" s="2"/>
      <c r="J51" s="92"/>
      <c r="K51" s="93"/>
      <c r="L51" s="94"/>
      <c r="M51" s="86"/>
      <c r="N51" s="91"/>
      <c r="O51" s="19"/>
    </row>
    <row r="52" spans="1:15" ht="12.75">
      <c r="A52" s="1"/>
      <c r="B52" s="98"/>
      <c r="C52" s="2"/>
      <c r="D52" s="1"/>
      <c r="E52" s="48"/>
      <c r="F52" s="1"/>
      <c r="G52" s="1"/>
      <c r="H52" s="1"/>
      <c r="I52" s="2"/>
      <c r="J52" s="86"/>
      <c r="K52" s="95"/>
      <c r="L52" s="96"/>
      <c r="M52" s="86"/>
      <c r="N52" s="91"/>
      <c r="O52" s="19"/>
    </row>
  </sheetData>
  <sheetProtection/>
  <printOptions/>
  <pageMargins left="0.7874015748031497" right="0.3937007874015748" top="1.968503937007874" bottom="0.3937007874015748" header="0.3937007874015748" footer="0.31496062992125984"/>
  <pageSetup horizontalDpi="300" verticalDpi="300" orientation="portrait" scale="61" r:id="rId1"/>
  <headerFooter alignWithMargins="0">
    <oddHeader>&amp;RPágina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Normal="115" zoomScaleSheetLayoutView="100" zoomScalePageLayoutView="0" workbookViewId="0" topLeftCell="A1">
      <selection activeCell="K33" sqref="K33"/>
    </sheetView>
  </sheetViews>
  <sheetFormatPr defaultColWidth="9.140625" defaultRowHeight="12.75"/>
  <cols>
    <col min="1" max="1" width="1.8515625" style="0" customWidth="1"/>
    <col min="2" max="2" width="3.8515625" style="0" customWidth="1"/>
    <col min="3" max="3" width="40.00390625" style="0" customWidth="1"/>
    <col min="4" max="4" width="10.8515625" style="0" bestFit="1" customWidth="1"/>
    <col min="5" max="5" width="10.140625" style="0" customWidth="1"/>
    <col min="6" max="6" width="10.00390625" style="0" customWidth="1"/>
    <col min="7" max="7" width="9.8515625" style="0" customWidth="1"/>
    <col min="8" max="8" width="10.8515625" style="0" customWidth="1"/>
    <col min="9" max="9" width="11.00390625" style="0" customWidth="1"/>
    <col min="10" max="10" width="10.140625" style="0" customWidth="1"/>
    <col min="11" max="12" width="9.7109375" style="0" customWidth="1"/>
    <col min="14" max="14" width="10.140625" style="0" customWidth="1"/>
    <col min="15" max="15" width="11.8515625" style="0" customWidth="1"/>
  </cols>
  <sheetData>
    <row r="1" spans="2:15" ht="10.5" customHeight="1">
      <c r="B1" s="213"/>
      <c r="C1" s="214"/>
      <c r="D1" s="215"/>
      <c r="E1" s="216"/>
      <c r="F1" s="215"/>
      <c r="G1" s="217" t="s">
        <v>24</v>
      </c>
      <c r="H1" s="218"/>
      <c r="I1" s="219"/>
      <c r="J1" s="218"/>
      <c r="K1" s="219"/>
      <c r="L1" s="218"/>
      <c r="M1" s="219"/>
      <c r="N1" s="218"/>
      <c r="O1" s="322"/>
    </row>
    <row r="2" spans="2:15" ht="15.75" customHeight="1">
      <c r="B2" s="220"/>
      <c r="C2" s="221" t="s">
        <v>25</v>
      </c>
      <c r="D2" s="222"/>
      <c r="E2" s="223" t="s">
        <v>137</v>
      </c>
      <c r="F2" s="222"/>
      <c r="G2" s="224" t="str">
        <f>orcam!B8</f>
        <v>PASSEIOS PÚBLICOS DE TRECHO DA RUA JOSE BONIFACIO</v>
      </c>
      <c r="H2" s="225"/>
      <c r="I2" s="153"/>
      <c r="J2" s="226"/>
      <c r="K2" s="153"/>
      <c r="L2" s="227"/>
      <c r="M2" s="228"/>
      <c r="N2" s="229" t="s">
        <v>151</v>
      </c>
      <c r="O2" s="323"/>
    </row>
    <row r="3" spans="2:15" ht="12.75" customHeight="1">
      <c r="B3" s="230" t="s">
        <v>146</v>
      </c>
      <c r="C3" s="231" t="s">
        <v>147</v>
      </c>
      <c r="D3" s="232"/>
      <c r="E3" s="233"/>
      <c r="F3" s="234"/>
      <c r="G3" s="235" t="s">
        <v>26</v>
      </c>
      <c r="H3" s="236"/>
      <c r="I3" s="237" t="str">
        <f>orcam!N11</f>
        <v>Herval d'Oeste</v>
      </c>
      <c r="J3" s="238"/>
      <c r="K3" s="239" t="str">
        <f>orcam!O11</f>
        <v>SC</v>
      </c>
      <c r="L3" s="238"/>
      <c r="M3" s="236"/>
      <c r="N3" s="240"/>
      <c r="O3" s="324"/>
    </row>
    <row r="4" spans="1:15" ht="3" customHeight="1">
      <c r="A4" s="64"/>
      <c r="B4" s="153"/>
      <c r="C4" s="105"/>
      <c r="D4" s="136"/>
      <c r="E4" s="241"/>
      <c r="F4" s="136"/>
      <c r="G4" s="242"/>
      <c r="H4" s="105"/>
      <c r="I4" s="242"/>
      <c r="J4" s="136"/>
      <c r="K4" s="242"/>
      <c r="L4" s="136"/>
      <c r="M4" s="243"/>
      <c r="N4" s="242"/>
      <c r="O4" s="136"/>
    </row>
    <row r="5" spans="2:15" ht="14.25">
      <c r="B5" s="244" t="s">
        <v>27</v>
      </c>
      <c r="C5" s="245"/>
      <c r="D5" s="246" t="s">
        <v>28</v>
      </c>
      <c r="E5" s="247" t="s">
        <v>29</v>
      </c>
      <c r="F5" s="248" t="s">
        <v>145</v>
      </c>
      <c r="G5" s="249"/>
      <c r="H5" s="250" t="s">
        <v>30</v>
      </c>
      <c r="I5" s="251"/>
      <c r="J5" s="252" t="s">
        <v>31</v>
      </c>
      <c r="K5" s="253"/>
      <c r="L5" s="250" t="s">
        <v>32</v>
      </c>
      <c r="M5" s="251"/>
      <c r="N5" s="250" t="s">
        <v>33</v>
      </c>
      <c r="O5" s="251"/>
    </row>
    <row r="6" spans="2:15" ht="13.5">
      <c r="B6" s="254"/>
      <c r="C6" s="255"/>
      <c r="D6" s="256" t="s">
        <v>34</v>
      </c>
      <c r="E6" s="257" t="s">
        <v>35</v>
      </c>
      <c r="F6" s="256" t="s">
        <v>34</v>
      </c>
      <c r="G6" s="258" t="s">
        <v>36</v>
      </c>
      <c r="H6" s="256" t="s">
        <v>34</v>
      </c>
      <c r="I6" s="258" t="s">
        <v>36</v>
      </c>
      <c r="J6" s="256" t="s">
        <v>34</v>
      </c>
      <c r="K6" s="258" t="s">
        <v>36</v>
      </c>
      <c r="L6" s="256" t="s">
        <v>34</v>
      </c>
      <c r="M6" s="258" t="s">
        <v>36</v>
      </c>
      <c r="N6" s="256" t="s">
        <v>34</v>
      </c>
      <c r="O6" s="258" t="s">
        <v>36</v>
      </c>
    </row>
    <row r="7" spans="1:15" ht="15" customHeight="1">
      <c r="A7" s="64"/>
      <c r="B7" s="146" t="s">
        <v>135</v>
      </c>
      <c r="C7" s="105"/>
      <c r="D7" s="259" t="s">
        <v>127</v>
      </c>
      <c r="E7" s="241"/>
      <c r="F7" s="260"/>
      <c r="G7" s="242"/>
      <c r="H7" s="105"/>
      <c r="I7" s="242"/>
      <c r="J7" s="136"/>
      <c r="K7" s="242"/>
      <c r="L7" s="136"/>
      <c r="M7" s="242"/>
      <c r="N7" s="136"/>
      <c r="O7" s="242"/>
    </row>
    <row r="8" spans="2:15" ht="13.5" customHeight="1">
      <c r="B8" s="261">
        <v>1</v>
      </c>
      <c r="C8" s="262" t="str">
        <f>orcam!D15</f>
        <v>SERVIÇOS PROVISÓRIOS DE INSTALAÇÕES E TAXAS</v>
      </c>
      <c r="D8" s="246"/>
      <c r="E8" s="263"/>
      <c r="F8" s="264"/>
      <c r="G8" s="318"/>
      <c r="H8" s="264"/>
      <c r="I8" s="318">
        <v>1</v>
      </c>
      <c r="J8" s="264"/>
      <c r="K8" s="318"/>
      <c r="L8" s="264"/>
      <c r="M8" s="318"/>
      <c r="N8" s="264"/>
      <c r="O8" s="318"/>
    </row>
    <row r="9" spans="2:15" ht="13.5" customHeight="1">
      <c r="B9" s="265"/>
      <c r="C9" s="255"/>
      <c r="D9" s="266">
        <f>orcam!N18</f>
        <v>4397.5415</v>
      </c>
      <c r="E9" s="267">
        <f>orcam!O18</f>
        <v>0.017590201798171487</v>
      </c>
      <c r="F9" s="319">
        <f>D9*G8</f>
        <v>0</v>
      </c>
      <c r="G9" s="320">
        <f>G8*E9</f>
        <v>0</v>
      </c>
      <c r="H9" s="319">
        <f>D9*I8</f>
        <v>4397.5415</v>
      </c>
      <c r="I9" s="320">
        <f>I8*E9</f>
        <v>0.017590201798171487</v>
      </c>
      <c r="J9" s="319">
        <f>D9*K8</f>
        <v>0</v>
      </c>
      <c r="K9" s="320">
        <f>K8*E9</f>
        <v>0</v>
      </c>
      <c r="L9" s="319">
        <f>D9*M8</f>
        <v>0</v>
      </c>
      <c r="M9" s="320">
        <f>M8*E9</f>
        <v>0</v>
      </c>
      <c r="N9" s="319">
        <f>D9*O8</f>
        <v>0</v>
      </c>
      <c r="O9" s="320">
        <f>O8*E9</f>
        <v>0</v>
      </c>
    </row>
    <row r="10" spans="1:15" ht="3" customHeight="1">
      <c r="A10" s="64"/>
      <c r="B10" s="268"/>
      <c r="C10" s="269"/>
      <c r="D10" s="270"/>
      <c r="E10" s="271"/>
      <c r="F10" s="215"/>
      <c r="G10" s="321"/>
      <c r="H10" s="215"/>
      <c r="I10" s="321"/>
      <c r="J10" s="215"/>
      <c r="K10" s="321"/>
      <c r="L10" s="215"/>
      <c r="M10" s="321"/>
      <c r="N10" s="215"/>
      <c r="O10" s="321"/>
    </row>
    <row r="11" spans="2:15" ht="14.25" customHeight="1">
      <c r="B11" s="261">
        <v>2</v>
      </c>
      <c r="C11" s="262" t="str">
        <f>orcam!D19</f>
        <v>SERVIÇOS PRELIMINARES</v>
      </c>
      <c r="D11" s="246"/>
      <c r="E11" s="263"/>
      <c r="F11" s="264"/>
      <c r="G11" s="318">
        <v>0</v>
      </c>
      <c r="H11" s="264"/>
      <c r="I11" s="318">
        <v>0.5</v>
      </c>
      <c r="J11" s="264"/>
      <c r="K11" s="318">
        <v>0.5</v>
      </c>
      <c r="L11" s="264"/>
      <c r="M11" s="318"/>
      <c r="N11" s="264"/>
      <c r="O11" s="318"/>
    </row>
    <row r="12" spans="2:15" ht="12.75" customHeight="1">
      <c r="B12" s="265"/>
      <c r="C12" s="255"/>
      <c r="D12" s="266">
        <f>orcam!N26</f>
        <v>37113.4734</v>
      </c>
      <c r="E12" s="267">
        <f>orcam!O26</f>
        <v>0.14845419572210283</v>
      </c>
      <c r="F12" s="319">
        <f>D12*G11</f>
        <v>0</v>
      </c>
      <c r="G12" s="320">
        <f>G11*E12</f>
        <v>0</v>
      </c>
      <c r="H12" s="319">
        <f>D12*I11</f>
        <v>18556.7367</v>
      </c>
      <c r="I12" s="320">
        <f>I11*E12</f>
        <v>0.07422709786105142</v>
      </c>
      <c r="J12" s="319">
        <f>D12*K11</f>
        <v>18556.7367</v>
      </c>
      <c r="K12" s="320">
        <f>K11*E12</f>
        <v>0.07422709786105142</v>
      </c>
      <c r="L12" s="319">
        <f>D12*M11</f>
        <v>0</v>
      </c>
      <c r="M12" s="320">
        <f>M11*E12</f>
        <v>0</v>
      </c>
      <c r="N12" s="319">
        <f>D12*O11</f>
        <v>0</v>
      </c>
      <c r="O12" s="320">
        <f>O11*E12</f>
        <v>0</v>
      </c>
    </row>
    <row r="13" spans="2:15" ht="3" customHeight="1">
      <c r="B13" s="105"/>
      <c r="C13" s="105"/>
      <c r="D13" s="136"/>
      <c r="E13" s="241"/>
      <c r="F13" s="136"/>
      <c r="G13" s="105"/>
      <c r="H13" s="105"/>
      <c r="I13" s="105"/>
      <c r="J13" s="136"/>
      <c r="K13" s="105"/>
      <c r="L13" s="136"/>
      <c r="M13" s="105"/>
      <c r="N13" s="136"/>
      <c r="O13" s="105"/>
    </row>
    <row r="14" spans="2:15" ht="14.25" customHeight="1">
      <c r="B14" s="261">
        <v>3</v>
      </c>
      <c r="C14" s="262" t="str">
        <f>orcam!D27</f>
        <v>PASSEIOS</v>
      </c>
      <c r="D14" s="246"/>
      <c r="E14" s="263"/>
      <c r="F14" s="264"/>
      <c r="G14" s="318">
        <v>0</v>
      </c>
      <c r="H14" s="264"/>
      <c r="I14" s="318"/>
      <c r="J14" s="264"/>
      <c r="K14" s="318">
        <v>0.2</v>
      </c>
      <c r="L14" s="264"/>
      <c r="M14" s="318">
        <v>0.5</v>
      </c>
      <c r="N14" s="264"/>
      <c r="O14" s="318">
        <v>0.3</v>
      </c>
    </row>
    <row r="15" spans="2:15" ht="13.5" customHeight="1">
      <c r="B15" s="265"/>
      <c r="C15" s="255"/>
      <c r="D15" s="266">
        <f>orcam!N32</f>
        <v>208488.47632</v>
      </c>
      <c r="E15" s="267">
        <f>orcam!O32</f>
        <v>0.8339556024797258</v>
      </c>
      <c r="F15" s="319">
        <f>D15*G14</f>
        <v>0</v>
      </c>
      <c r="G15" s="320">
        <f>G14*E15</f>
        <v>0</v>
      </c>
      <c r="H15" s="319">
        <f>D15*I14</f>
        <v>0</v>
      </c>
      <c r="I15" s="320">
        <f>I14*E15</f>
        <v>0</v>
      </c>
      <c r="J15" s="319">
        <f>D15*K14</f>
        <v>41697.695264</v>
      </c>
      <c r="K15" s="320">
        <f>K14*E15</f>
        <v>0.16679112049594516</v>
      </c>
      <c r="L15" s="319">
        <f>D15*M14</f>
        <v>104244.23816</v>
      </c>
      <c r="M15" s="320">
        <f>M14*E15</f>
        <v>0.4169778012398629</v>
      </c>
      <c r="N15" s="319">
        <f>D15*O14</f>
        <v>62546.54289599999</v>
      </c>
      <c r="O15" s="320">
        <f>O14*E15</f>
        <v>0.2501866807439177</v>
      </c>
    </row>
    <row r="16" spans="2:15" ht="3" customHeight="1">
      <c r="B16" s="272"/>
      <c r="C16" s="273"/>
      <c r="D16" s="243"/>
      <c r="E16" s="274"/>
      <c r="F16" s="136"/>
      <c r="G16" s="241"/>
      <c r="H16" s="136"/>
      <c r="I16" s="241"/>
      <c r="J16" s="136"/>
      <c r="K16" s="241"/>
      <c r="L16" s="136"/>
      <c r="M16" s="241"/>
      <c r="N16" s="136"/>
      <c r="O16" s="241"/>
    </row>
    <row r="17" spans="2:15" ht="3.75" customHeight="1">
      <c r="B17" s="272"/>
      <c r="C17" s="104"/>
      <c r="D17" s="275"/>
      <c r="E17" s="276"/>
      <c r="F17" s="136"/>
      <c r="G17" s="241"/>
      <c r="H17" s="136"/>
      <c r="I17" s="241"/>
      <c r="J17" s="136"/>
      <c r="K17" s="241"/>
      <c r="L17" s="136"/>
      <c r="M17" s="241"/>
      <c r="N17" s="136"/>
      <c r="O17" s="241"/>
    </row>
    <row r="18" spans="2:15" ht="13.5" customHeight="1">
      <c r="B18" s="277" t="s">
        <v>170</v>
      </c>
      <c r="C18" s="278"/>
      <c r="D18" s="279"/>
      <c r="E18" s="280"/>
      <c r="F18" s="246"/>
      <c r="G18" s="263"/>
      <c r="H18" s="246">
        <f>H15+H12+H9</f>
        <v>22954.2782</v>
      </c>
      <c r="I18" s="263"/>
      <c r="J18" s="246">
        <f>J15+J12+J9</f>
        <v>60254.431964</v>
      </c>
      <c r="K18" s="263"/>
      <c r="L18" s="246">
        <f>L15+L12+L9</f>
        <v>104244.23816</v>
      </c>
      <c r="M18" s="263"/>
      <c r="N18" s="246">
        <f>N15+N12+N9</f>
        <v>62546.54289599999</v>
      </c>
      <c r="O18" s="263"/>
    </row>
    <row r="19" spans="2:15" ht="13.5" customHeight="1">
      <c r="B19" s="281" t="s">
        <v>37</v>
      </c>
      <c r="C19" s="282"/>
      <c r="D19" s="266">
        <f>D15+D12+D9</f>
        <v>249999.49121999997</v>
      </c>
      <c r="E19" s="267">
        <f>SUM(E9:E16)</f>
        <v>1</v>
      </c>
      <c r="F19" s="319">
        <f>SUM(F9:F16)</f>
        <v>0</v>
      </c>
      <c r="G19" s="267">
        <f>G15+G12+G9</f>
        <v>0</v>
      </c>
      <c r="H19" s="319">
        <f>SUM(H8:H16)+F19</f>
        <v>22954.2782</v>
      </c>
      <c r="I19" s="267">
        <f>I15+I12+I9+G19</f>
        <v>0.0918172996592229</v>
      </c>
      <c r="J19" s="319">
        <f>SUM(J8:J16)+H19</f>
        <v>83208.710164</v>
      </c>
      <c r="K19" s="267">
        <f>K15+K12+K9+I19</f>
        <v>0.33283551801621947</v>
      </c>
      <c r="L19" s="319">
        <f>L15+L12+L9+J19</f>
        <v>187452.948324</v>
      </c>
      <c r="M19" s="267">
        <f>M15+M12+M9+K19</f>
        <v>0.7498133192560823</v>
      </c>
      <c r="N19" s="319">
        <f>SUM(N8:N16)+L19</f>
        <v>249999.49122</v>
      </c>
      <c r="O19" s="267">
        <f>O15+O12+O9+M19</f>
        <v>1</v>
      </c>
    </row>
    <row r="20" spans="2:15" ht="3" customHeight="1">
      <c r="B20" s="105"/>
      <c r="C20" s="105"/>
      <c r="D20" s="283"/>
      <c r="E20" s="284"/>
      <c r="F20" s="136"/>
      <c r="G20" s="105"/>
      <c r="H20" s="105"/>
      <c r="I20" s="105"/>
      <c r="J20" s="136"/>
      <c r="K20" s="105"/>
      <c r="L20" s="136"/>
      <c r="M20" s="105"/>
      <c r="N20" s="136"/>
      <c r="O20" s="105"/>
    </row>
    <row r="21" spans="2:15" ht="13.5" customHeight="1" thickBot="1">
      <c r="B21" s="277" t="s">
        <v>125</v>
      </c>
      <c r="C21" s="285"/>
      <c r="D21" s="286" t="s">
        <v>38</v>
      </c>
      <c r="E21" s="287"/>
      <c r="F21" s="278"/>
      <c r="G21" s="288"/>
      <c r="H21" s="287"/>
      <c r="I21" s="287"/>
      <c r="J21" s="287"/>
      <c r="K21" s="287"/>
      <c r="L21" s="287"/>
      <c r="M21" s="287"/>
      <c r="N21" s="137"/>
      <c r="O21" s="137"/>
    </row>
    <row r="22" spans="2:15" ht="15.75" customHeight="1">
      <c r="B22" s="289"/>
      <c r="C22" s="290" t="s">
        <v>39</v>
      </c>
      <c r="D22" s="289"/>
      <c r="E22" s="136" t="str">
        <f>orcam!N11</f>
        <v>Herval d'Oeste</v>
      </c>
      <c r="F22" s="291"/>
      <c r="G22" s="289"/>
      <c r="H22" s="292"/>
      <c r="I22" s="292"/>
      <c r="J22" s="292"/>
      <c r="K22" s="292"/>
      <c r="L22" s="292"/>
      <c r="M22" s="292"/>
      <c r="N22" s="293" t="s">
        <v>161</v>
      </c>
      <c r="O22" s="294">
        <f>orcam!N33</f>
        <v>249999.49121999997</v>
      </c>
    </row>
    <row r="23" spans="2:15" ht="17.25" customHeight="1" thickBot="1">
      <c r="B23" s="295"/>
      <c r="C23" s="296">
        <f>orcam!N33</f>
        <v>249999.49121999997</v>
      </c>
      <c r="D23" s="295"/>
      <c r="E23" s="364">
        <f>O22</f>
        <v>249999.49121999997</v>
      </c>
      <c r="F23" s="282"/>
      <c r="G23" s="295"/>
      <c r="H23" s="297"/>
      <c r="I23" s="297"/>
      <c r="J23" s="297"/>
      <c r="K23" s="297"/>
      <c r="L23" s="297"/>
      <c r="M23" s="297"/>
      <c r="N23" s="298" t="s">
        <v>162</v>
      </c>
      <c r="O23" s="299">
        <f>O22</f>
        <v>249999.49121999997</v>
      </c>
    </row>
    <row r="24" spans="2:15" ht="4.5" customHeight="1">
      <c r="B24" s="105"/>
      <c r="C24" s="105"/>
      <c r="D24" s="136"/>
      <c r="E24" s="241"/>
      <c r="F24" s="136"/>
      <c r="G24" s="242"/>
      <c r="H24" s="105"/>
      <c r="I24" s="242"/>
      <c r="J24" s="136"/>
      <c r="K24" s="242"/>
      <c r="L24" s="136"/>
      <c r="M24" s="242"/>
      <c r="N24" s="136"/>
      <c r="O24" s="242"/>
    </row>
    <row r="25" spans="2:15" ht="12.75">
      <c r="B25" s="137"/>
      <c r="C25" s="137"/>
      <c r="D25" s="300" t="s">
        <v>149</v>
      </c>
      <c r="E25" s="301"/>
      <c r="F25" s="301"/>
      <c r="G25" s="316" t="s">
        <v>141</v>
      </c>
      <c r="H25" s="269"/>
      <c r="I25" s="215"/>
      <c r="J25" s="278"/>
      <c r="K25" s="317" t="s">
        <v>148</v>
      </c>
      <c r="L25" s="287"/>
      <c r="M25" s="287"/>
      <c r="N25" s="302"/>
      <c r="O25" s="137"/>
    </row>
    <row r="26" spans="2:15" ht="45" customHeight="1">
      <c r="B26" s="137"/>
      <c r="C26" s="137"/>
      <c r="D26" s="303"/>
      <c r="E26" s="304" t="s">
        <v>177</v>
      </c>
      <c r="F26" s="305"/>
      <c r="G26" s="303"/>
      <c r="H26" s="304" t="s">
        <v>138</v>
      </c>
      <c r="I26" s="305"/>
      <c r="J26" s="306"/>
      <c r="K26" s="307"/>
      <c r="L26" s="304" t="s">
        <v>138</v>
      </c>
      <c r="M26" s="308"/>
      <c r="N26" s="309"/>
      <c r="O26" s="137"/>
    </row>
    <row r="27" spans="2:15" ht="12.75">
      <c r="B27" s="137"/>
      <c r="C27" s="137"/>
      <c r="D27" s="310"/>
      <c r="E27" s="311" t="s">
        <v>150</v>
      </c>
      <c r="F27" s="312"/>
      <c r="G27" s="310"/>
      <c r="H27" s="311" t="s">
        <v>174</v>
      </c>
      <c r="I27" s="312"/>
      <c r="J27" s="313"/>
      <c r="K27" s="310"/>
      <c r="L27" s="311" t="s">
        <v>174</v>
      </c>
      <c r="M27" s="314"/>
      <c r="N27" s="315"/>
      <c r="O27" s="137"/>
    </row>
  </sheetData>
  <sheetProtection/>
  <printOptions/>
  <pageMargins left="0.5905511811023623" right="0.5905511811023623" top="1.968503937007874" bottom="0.3937007874015748" header="0.3937007874015748" footer="0.1968503937007874"/>
  <pageSetup horizontalDpi="120" verticalDpi="120" orientation="landscape" paperSize="9" scale="78" r:id="rId3"/>
  <headerFooter alignWithMargins="0">
    <oddFooter>&amp;C&amp;6&amp;F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85" zoomScaleSheetLayoutView="85" zoomScalePageLayoutView="0" workbookViewId="0" topLeftCell="A13">
      <selection activeCell="G32" sqref="G32"/>
    </sheetView>
  </sheetViews>
  <sheetFormatPr defaultColWidth="9.140625" defaultRowHeight="12.75"/>
  <cols>
    <col min="1" max="1" width="8.140625" style="0" customWidth="1"/>
    <col min="2" max="2" width="1.7109375" style="0" customWidth="1"/>
    <col min="3" max="3" width="5.7109375" style="0" customWidth="1"/>
    <col min="4" max="5" width="10.421875" style="0" customWidth="1"/>
    <col min="6" max="6" width="9.8515625" style="0" customWidth="1"/>
    <col min="7" max="7" width="9.7109375" style="0" customWidth="1"/>
    <col min="8" max="8" width="10.00390625" style="0" bestFit="1" customWidth="1"/>
    <col min="10" max="10" width="16.57421875" style="0" customWidth="1"/>
    <col min="11" max="11" width="8.8515625" style="0" customWidth="1"/>
    <col min="12" max="12" width="1.421875" style="0" customWidth="1"/>
    <col min="14" max="14" width="8.421875" style="0" customWidth="1"/>
  </cols>
  <sheetData>
    <row r="1" spans="1:12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1.25" customHeight="1">
      <c r="A2" s="5"/>
      <c r="B2" s="30"/>
      <c r="C2" s="8"/>
      <c r="D2" s="69"/>
      <c r="E2" s="8"/>
      <c r="F2" s="8"/>
      <c r="G2" s="8"/>
      <c r="H2" s="8"/>
      <c r="I2" s="8"/>
      <c r="J2" s="8"/>
      <c r="K2" s="8"/>
      <c r="L2" s="31"/>
    </row>
    <row r="3" spans="1:12" ht="12.75">
      <c r="A3" s="5"/>
      <c r="B3" s="14"/>
      <c r="C3" s="30"/>
      <c r="E3" s="8"/>
      <c r="F3" s="8"/>
      <c r="G3" s="8"/>
      <c r="H3" s="8"/>
      <c r="I3" s="8"/>
      <c r="J3" s="8"/>
      <c r="K3" s="31"/>
      <c r="L3" s="9"/>
    </row>
    <row r="4" spans="1:12" ht="27">
      <c r="A4" s="5"/>
      <c r="B4" s="14"/>
      <c r="C4" s="14"/>
      <c r="D4" s="75"/>
      <c r="E4" s="66"/>
      <c r="F4" s="66"/>
      <c r="G4" s="76" t="s">
        <v>131</v>
      </c>
      <c r="H4" s="66"/>
      <c r="I4" s="66"/>
      <c r="J4" s="66"/>
      <c r="K4" s="9"/>
      <c r="L4" s="9"/>
    </row>
    <row r="5" spans="1:12" ht="21" customHeight="1">
      <c r="A5" s="5"/>
      <c r="B5" s="14"/>
      <c r="C5" s="14"/>
      <c r="K5" s="9"/>
      <c r="L5" s="9"/>
    </row>
    <row r="6" spans="1:12" ht="12.75">
      <c r="A6" s="5"/>
      <c r="B6" s="14"/>
      <c r="C6" s="14"/>
      <c r="D6" s="5"/>
      <c r="E6" s="5"/>
      <c r="F6" s="5"/>
      <c r="G6" s="5"/>
      <c r="H6" s="5"/>
      <c r="I6" s="5"/>
      <c r="J6" s="5"/>
      <c r="K6" s="9"/>
      <c r="L6" s="9"/>
    </row>
    <row r="7" spans="1:12" ht="12.75">
      <c r="A7" s="5"/>
      <c r="B7" s="14"/>
      <c r="C7" s="14"/>
      <c r="D7" s="65" t="s">
        <v>128</v>
      </c>
      <c r="E7" s="5"/>
      <c r="F7" s="5"/>
      <c r="G7" s="5"/>
      <c r="H7" s="5"/>
      <c r="I7" s="5"/>
      <c r="J7" s="5"/>
      <c r="K7" s="9"/>
      <c r="L7" s="9"/>
    </row>
    <row r="8" spans="1:12" ht="18">
      <c r="A8" s="5"/>
      <c r="B8" s="10"/>
      <c r="C8" s="14"/>
      <c r="D8" s="67"/>
      <c r="E8" s="66"/>
      <c r="F8" s="66"/>
      <c r="G8" s="70" t="str">
        <f>orcam!F1</f>
        <v>PLANILHA DE ORÇAMENTO</v>
      </c>
      <c r="H8" s="66"/>
      <c r="I8" s="66"/>
      <c r="J8" s="66"/>
      <c r="K8" s="9"/>
      <c r="L8" s="9"/>
    </row>
    <row r="9" spans="1:12" ht="12.75">
      <c r="A9" s="5"/>
      <c r="B9" s="10"/>
      <c r="C9" s="73"/>
      <c r="L9" s="74"/>
    </row>
    <row r="10" spans="1:12" ht="21.75">
      <c r="A10" s="5"/>
      <c r="B10" s="10"/>
      <c r="C10" s="14"/>
      <c r="D10" s="68"/>
      <c r="E10" s="66"/>
      <c r="F10" s="66"/>
      <c r="G10" s="70" t="str">
        <f>crono!C2</f>
        <v>CRONOGRAMA  FÍSICO-FINANCEIRO  GLOBAL</v>
      </c>
      <c r="H10" s="66"/>
      <c r="I10" s="66"/>
      <c r="J10" s="66"/>
      <c r="K10" s="9"/>
      <c r="L10" s="9"/>
    </row>
    <row r="11" spans="1:12" ht="15.75">
      <c r="A11" s="5"/>
      <c r="B11" s="14"/>
      <c r="C11" s="14"/>
      <c r="E11" s="32"/>
      <c r="F11" s="32"/>
      <c r="G11" s="32"/>
      <c r="H11" s="16"/>
      <c r="I11" s="33"/>
      <c r="J11" s="33"/>
      <c r="K11" s="9"/>
      <c r="L11" s="9"/>
    </row>
    <row r="12" spans="1:12" ht="12.75">
      <c r="A12" s="5"/>
      <c r="B12" s="14"/>
      <c r="C12" s="14"/>
      <c r="D12" s="18" t="s">
        <v>22</v>
      </c>
      <c r="E12" s="5"/>
      <c r="F12" s="5"/>
      <c r="G12" s="5"/>
      <c r="H12" s="5"/>
      <c r="I12" s="5"/>
      <c r="J12" s="5"/>
      <c r="K12" s="9"/>
      <c r="L12" s="9"/>
    </row>
    <row r="13" spans="1:12" ht="52.5">
      <c r="A13" s="5"/>
      <c r="B13" s="10"/>
      <c r="C13" s="54"/>
      <c r="D13" s="51"/>
      <c r="E13" s="52"/>
      <c r="F13" s="53"/>
      <c r="G13" s="82" t="str">
        <f>orcam!B8</f>
        <v>PASSEIOS PÚBLICOS DE TRECHO DA RUA JOSE BONIFACIO</v>
      </c>
      <c r="H13" s="53"/>
      <c r="I13" s="53"/>
      <c r="J13" s="53"/>
      <c r="K13" s="55"/>
      <c r="L13" s="9"/>
    </row>
    <row r="14" spans="1:12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9"/>
      <c r="L14" s="9"/>
    </row>
    <row r="15" spans="1:12" ht="10.5" customHeight="1">
      <c r="A15" s="5"/>
      <c r="B15" s="14"/>
      <c r="C15" s="14"/>
      <c r="D15" s="59"/>
      <c r="E15" s="5"/>
      <c r="F15" s="5"/>
      <c r="G15" s="5"/>
      <c r="H15" s="5"/>
      <c r="I15" s="5"/>
      <c r="J15" s="5"/>
      <c r="K15" s="9"/>
      <c r="L15" s="9"/>
    </row>
    <row r="16" spans="1:12" ht="12.75">
      <c r="A16" s="5"/>
      <c r="B16" s="14"/>
      <c r="C16" s="14"/>
      <c r="D16" s="18" t="s">
        <v>23</v>
      </c>
      <c r="E16" s="5"/>
      <c r="F16" s="5"/>
      <c r="G16" s="5"/>
      <c r="H16" s="5"/>
      <c r="I16" s="5"/>
      <c r="J16" s="5"/>
      <c r="K16" s="9"/>
      <c r="L16" s="9"/>
    </row>
    <row r="17" spans="1:12" ht="40.5">
      <c r="A17" s="5"/>
      <c r="B17" s="14"/>
      <c r="C17" s="14"/>
      <c r="D17" s="34"/>
      <c r="E17" s="34"/>
      <c r="F17" s="35"/>
      <c r="G17" s="71" t="s">
        <v>130</v>
      </c>
      <c r="H17" s="35"/>
      <c r="I17" s="35"/>
      <c r="J17" s="72" t="s">
        <v>13</v>
      </c>
      <c r="K17" s="9"/>
      <c r="L17" s="9"/>
    </row>
    <row r="18" spans="1:12" ht="12.75">
      <c r="A18" s="5"/>
      <c r="B18" s="14"/>
      <c r="C18" s="14"/>
      <c r="D18" s="12"/>
      <c r="E18" s="5"/>
      <c r="F18" s="5"/>
      <c r="G18" s="5"/>
      <c r="H18" s="5"/>
      <c r="I18" s="5"/>
      <c r="J18" s="5"/>
      <c r="K18" s="9"/>
      <c r="L18" s="9"/>
    </row>
    <row r="19" spans="1:12" ht="15">
      <c r="A19" s="5"/>
      <c r="B19" s="14"/>
      <c r="C19" s="14"/>
      <c r="D19" s="36"/>
      <c r="F19" s="32"/>
      <c r="G19" s="32"/>
      <c r="H19" s="16"/>
      <c r="I19" s="36"/>
      <c r="J19" s="37"/>
      <c r="K19" s="38"/>
      <c r="L19" s="38"/>
    </row>
    <row r="20" spans="1:12" ht="18" customHeight="1">
      <c r="A20" s="5"/>
      <c r="B20" s="14"/>
      <c r="C20" s="14"/>
      <c r="E20" s="79" t="str">
        <f>orcam!B11</f>
        <v>Ruas: RUA JOSE BONIFACIO</v>
      </c>
      <c r="G20" s="5"/>
      <c r="H20" s="5"/>
      <c r="I20" s="33"/>
      <c r="J20" s="39"/>
      <c r="K20" s="9"/>
      <c r="L20" s="9"/>
    </row>
    <row r="21" spans="1:12" ht="12.75">
      <c r="A21" s="5"/>
      <c r="B21" s="14"/>
      <c r="C21" s="14"/>
      <c r="D21" s="5"/>
      <c r="E21" s="5"/>
      <c r="F21" s="5"/>
      <c r="G21" s="5"/>
      <c r="H21" s="5"/>
      <c r="I21" s="5"/>
      <c r="J21" s="39"/>
      <c r="K21" s="9"/>
      <c r="L21" s="9"/>
    </row>
    <row r="22" spans="1:12" ht="26.25">
      <c r="A22" s="5"/>
      <c r="B22" s="14"/>
      <c r="C22" s="14"/>
      <c r="D22" s="40"/>
      <c r="E22" s="5"/>
      <c r="F22" s="5"/>
      <c r="G22" s="5"/>
      <c r="H22" s="5"/>
      <c r="I22" s="5"/>
      <c r="J22" s="39"/>
      <c r="K22" s="9"/>
      <c r="L22" s="9"/>
    </row>
    <row r="23" spans="1:12" ht="19.5">
      <c r="A23" s="5"/>
      <c r="B23" s="14"/>
      <c r="C23" s="14"/>
      <c r="D23" s="4" t="s">
        <v>123</v>
      </c>
      <c r="E23" s="5"/>
      <c r="F23" s="11"/>
      <c r="G23" s="5"/>
      <c r="H23" s="49">
        <f>orcam!N8</f>
        <v>3308.15</v>
      </c>
      <c r="I23" s="50" t="s">
        <v>1</v>
      </c>
      <c r="J23" s="41"/>
      <c r="K23" s="9"/>
      <c r="L23" s="9"/>
    </row>
    <row r="24" spans="1:12" ht="12.75">
      <c r="A24" s="5"/>
      <c r="B24" s="14"/>
      <c r="C24" s="14"/>
      <c r="D24" s="5"/>
      <c r="E24" s="5"/>
      <c r="F24" s="11"/>
      <c r="G24" s="5"/>
      <c r="H24" s="5"/>
      <c r="I24" s="42"/>
      <c r="J24" s="41"/>
      <c r="K24" s="9"/>
      <c r="L24" s="9"/>
    </row>
    <row r="25" spans="1:12" ht="19.5">
      <c r="A25" s="5"/>
      <c r="B25" s="14"/>
      <c r="C25" s="14"/>
      <c r="D25" s="4" t="s">
        <v>160</v>
      </c>
      <c r="E25" s="78"/>
      <c r="F25" s="11"/>
      <c r="G25" s="5"/>
      <c r="H25" s="49">
        <f>H23</f>
        <v>3308.15</v>
      </c>
      <c r="I25" s="50" t="str">
        <f>I23</f>
        <v>m²</v>
      </c>
      <c r="J25" s="7"/>
      <c r="K25" s="9"/>
      <c r="L25" s="9"/>
    </row>
    <row r="26" spans="1:12" ht="21" customHeight="1">
      <c r="A26" s="5"/>
      <c r="B26" s="14"/>
      <c r="C26" s="14"/>
      <c r="D26" s="5"/>
      <c r="E26" s="5"/>
      <c r="F26" s="5"/>
      <c r="G26" s="5"/>
      <c r="H26" s="5"/>
      <c r="I26" s="43"/>
      <c r="J26" s="7"/>
      <c r="K26" s="9"/>
      <c r="L26" s="9"/>
    </row>
    <row r="27" spans="1:12" ht="27">
      <c r="A27" s="5"/>
      <c r="B27" s="14"/>
      <c r="C27" s="14"/>
      <c r="D27" s="5"/>
      <c r="E27" s="80">
        <f>orcam!F47</f>
        <v>0</v>
      </c>
      <c r="F27" s="5"/>
      <c r="G27" s="5"/>
      <c r="H27" s="81" t="s">
        <v>144</v>
      </c>
      <c r="I27" s="47"/>
      <c r="J27" s="7"/>
      <c r="K27" s="9"/>
      <c r="L27" s="9"/>
    </row>
    <row r="28" spans="1:12" ht="12.75">
      <c r="A28" s="5"/>
      <c r="B28" s="14"/>
      <c r="C28" s="14"/>
      <c r="D28" s="5"/>
      <c r="E28" s="48" t="s">
        <v>141</v>
      </c>
      <c r="F28" s="5"/>
      <c r="G28" s="5"/>
      <c r="H28" s="48"/>
      <c r="I28" s="48" t="s">
        <v>143</v>
      </c>
      <c r="J28" s="39"/>
      <c r="K28" s="9"/>
      <c r="L28" s="9"/>
    </row>
    <row r="29" spans="1:12" ht="23.25" customHeight="1">
      <c r="A29" s="5"/>
      <c r="B29" s="14"/>
      <c r="C29" s="14"/>
      <c r="D29" s="5"/>
      <c r="E29" s="5"/>
      <c r="F29" s="5"/>
      <c r="G29" s="5"/>
      <c r="H29" s="48"/>
      <c r="I29" s="5"/>
      <c r="J29" s="39"/>
      <c r="K29" s="9"/>
      <c r="L29" s="9"/>
    </row>
    <row r="30" spans="1:12" ht="23.25">
      <c r="A30" s="5"/>
      <c r="B30" s="14"/>
      <c r="C30" s="14"/>
      <c r="D30" s="5"/>
      <c r="E30" s="5"/>
      <c r="G30" s="47" t="s">
        <v>163</v>
      </c>
      <c r="I30" s="5"/>
      <c r="J30" s="5"/>
      <c r="K30" s="9"/>
      <c r="L30" s="9"/>
    </row>
    <row r="31" spans="1:12" ht="12.75">
      <c r="A31" s="5"/>
      <c r="B31" s="14"/>
      <c r="C31" s="14"/>
      <c r="D31" s="5"/>
      <c r="E31" s="5"/>
      <c r="G31" s="48" t="s">
        <v>140</v>
      </c>
      <c r="I31" s="5"/>
      <c r="J31" s="5"/>
      <c r="K31" s="9"/>
      <c r="L31" s="9"/>
    </row>
    <row r="32" spans="1:12" ht="20.25" customHeight="1">
      <c r="A32" s="5"/>
      <c r="B32" s="14"/>
      <c r="C32" s="14"/>
      <c r="D32" s="5"/>
      <c r="E32" s="5"/>
      <c r="F32" s="5"/>
      <c r="G32" s="5"/>
      <c r="H32" s="5"/>
      <c r="I32" s="5"/>
      <c r="J32" s="5"/>
      <c r="K32" s="9"/>
      <c r="L32" s="9"/>
    </row>
    <row r="33" spans="1:12" ht="23.25">
      <c r="A33" s="5"/>
      <c r="B33" s="14"/>
      <c r="C33" s="14"/>
      <c r="D33" s="5"/>
      <c r="E33" s="5"/>
      <c r="F33" s="5"/>
      <c r="G33" s="47" t="s">
        <v>158</v>
      </c>
      <c r="I33" s="5"/>
      <c r="J33" s="5"/>
      <c r="K33" s="9"/>
      <c r="L33" s="9"/>
    </row>
    <row r="34" spans="1:12" ht="12.75">
      <c r="A34" s="5"/>
      <c r="B34" s="14"/>
      <c r="C34" s="14"/>
      <c r="D34" s="13"/>
      <c r="E34" s="5"/>
      <c r="F34" s="5"/>
      <c r="G34" s="44" t="s">
        <v>136</v>
      </c>
      <c r="I34" s="5"/>
      <c r="J34" s="5"/>
      <c r="K34" s="9"/>
      <c r="L34" s="9"/>
    </row>
    <row r="35" spans="1:12" ht="18" customHeight="1">
      <c r="A35" s="5"/>
      <c r="B35" s="14"/>
      <c r="C35" s="45"/>
      <c r="D35" s="15"/>
      <c r="E35" s="15"/>
      <c r="F35" s="15"/>
      <c r="G35" s="15"/>
      <c r="H35" s="15"/>
      <c r="I35" s="15"/>
      <c r="J35" s="15"/>
      <c r="K35" s="46"/>
      <c r="L35" s="9"/>
    </row>
    <row r="36" spans="1:12" ht="14.25" customHeight="1">
      <c r="A36" s="5"/>
      <c r="B36" s="45"/>
      <c r="C36" s="15"/>
      <c r="D36" s="15"/>
      <c r="E36" s="15"/>
      <c r="F36" s="15"/>
      <c r="G36" s="15"/>
      <c r="H36" s="15"/>
      <c r="I36" s="15"/>
      <c r="J36" s="15"/>
      <c r="K36" s="15"/>
      <c r="L36" s="46"/>
    </row>
    <row r="37" spans="1:12" ht="5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</sheetData>
  <sheetProtection/>
  <printOptions/>
  <pageMargins left="0.1968503937007874" right="0.1968503937007874" top="1.5748031496062993" bottom="0.5905511811023623" header="0.5118110236220472" footer="0.5118110236220472"/>
  <pageSetup horizontalDpi="180" verticalDpi="18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9"/>
  <sheetViews>
    <sheetView view="pageBreakPreview" zoomScale="115" zoomScaleSheetLayoutView="115" zoomScalePageLayoutView="0" workbookViewId="0" topLeftCell="A13">
      <selection activeCell="C38" sqref="C38"/>
    </sheetView>
  </sheetViews>
  <sheetFormatPr defaultColWidth="9.140625" defaultRowHeight="12.75"/>
  <cols>
    <col min="1" max="1" width="1.7109375" style="0" customWidth="1"/>
    <col min="2" max="2" width="16.57421875" style="0" customWidth="1"/>
    <col min="3" max="3" width="3.7109375" style="0" customWidth="1"/>
    <col min="4" max="4" width="20.7109375" style="0" customWidth="1"/>
    <col min="5" max="5" width="10.7109375" style="0" customWidth="1"/>
  </cols>
  <sheetData>
    <row r="2" spans="2:10" ht="14.25">
      <c r="B2" s="21" t="e">
        <f>orcam!#REF!</f>
        <v>#REF!</v>
      </c>
      <c r="C2" s="22"/>
      <c r="D2" s="23" t="e">
        <f>orcam!#REF!</f>
        <v>#REF!</v>
      </c>
      <c r="E2" s="22"/>
      <c r="F2" s="24"/>
      <c r="G2" s="24"/>
      <c r="H2" s="24"/>
      <c r="I2" s="24"/>
      <c r="J2" s="24"/>
    </row>
    <row r="3" spans="2:10" ht="12.75">
      <c r="B3" s="24"/>
      <c r="C3" s="24"/>
      <c r="D3" s="24"/>
      <c r="E3" s="24"/>
      <c r="F3" s="24"/>
      <c r="G3" s="24"/>
      <c r="H3" s="24"/>
      <c r="I3" s="24"/>
      <c r="J3" s="24"/>
    </row>
    <row r="4" spans="2:10" ht="14.25">
      <c r="B4" s="25" t="s">
        <v>124</v>
      </c>
      <c r="C4" s="24"/>
      <c r="D4" s="24"/>
      <c r="E4" s="24"/>
      <c r="F4" s="24"/>
      <c r="G4" s="24"/>
      <c r="H4" s="24"/>
      <c r="I4" s="24"/>
      <c r="J4" s="24"/>
    </row>
    <row r="5" spans="2:10" ht="21">
      <c r="B5" s="60" t="str">
        <f>orcam!B5</f>
        <v>PREFEITURA MUNICIPAL</v>
      </c>
      <c r="C5" s="24"/>
      <c r="D5" s="24"/>
      <c r="E5" s="24"/>
      <c r="F5" s="24"/>
      <c r="G5" s="24"/>
      <c r="H5" s="24"/>
      <c r="I5" s="24"/>
      <c r="J5" s="24"/>
    </row>
    <row r="6" spans="2:10" ht="15.75">
      <c r="B6" s="57" t="str">
        <f>orcam!N11</f>
        <v>Herval d'Oeste</v>
      </c>
      <c r="C6" s="24"/>
      <c r="D6" s="58" t="str">
        <f>orcam!O11</f>
        <v>SC</v>
      </c>
      <c r="E6" s="24"/>
      <c r="F6" s="24"/>
      <c r="G6" s="24"/>
      <c r="H6" s="24"/>
      <c r="I6" s="24"/>
      <c r="J6" s="24"/>
    </row>
    <row r="7" spans="3:10" ht="12.75">
      <c r="C7" s="24"/>
      <c r="E7" s="24"/>
      <c r="F7" s="24"/>
      <c r="G7" s="24"/>
      <c r="H7" s="24"/>
      <c r="I7" s="24"/>
      <c r="J7" s="24"/>
    </row>
    <row r="8" spans="2:10" ht="12.75">
      <c r="B8" s="24"/>
      <c r="C8" s="24"/>
      <c r="D8" s="24"/>
      <c r="E8" s="24"/>
      <c r="F8" s="24"/>
      <c r="G8" s="24"/>
      <c r="H8" s="24"/>
      <c r="I8" s="24"/>
      <c r="J8" s="24"/>
    </row>
    <row r="9" spans="2:10" ht="12.75">
      <c r="B9" s="24"/>
      <c r="C9" s="24"/>
      <c r="D9" s="24"/>
      <c r="E9" s="24"/>
      <c r="F9" s="24"/>
      <c r="G9" s="24"/>
      <c r="H9" s="24"/>
      <c r="I9" s="24"/>
      <c r="J9" s="24"/>
    </row>
    <row r="10" spans="2:10" ht="12.75">
      <c r="B10" s="24"/>
      <c r="C10" s="24"/>
      <c r="D10" s="24"/>
      <c r="E10" s="24"/>
      <c r="F10" s="24"/>
      <c r="G10" s="24"/>
      <c r="H10" s="24"/>
      <c r="I10" s="24"/>
      <c r="J10" s="24"/>
    </row>
    <row r="11" spans="2:10" ht="12.75">
      <c r="B11" s="26" t="s">
        <v>0</v>
      </c>
      <c r="C11" s="24"/>
      <c r="D11" s="56" t="str">
        <f>orcam!B8</f>
        <v>PASSEIOS PÚBLICOS DE TRECHO DA RUA JOSE BONIFACIO</v>
      </c>
      <c r="E11" s="29"/>
      <c r="F11" s="29"/>
      <c r="G11" s="24"/>
      <c r="H11" s="24"/>
      <c r="I11" s="24"/>
      <c r="J11" s="24"/>
    </row>
    <row r="12" spans="2:10" ht="12.75">
      <c r="B12" s="24"/>
      <c r="C12" s="24"/>
      <c r="D12" s="61" t="str">
        <f>orcam!J8</f>
        <v>CONSTRUÇÃO</v>
      </c>
      <c r="E12" s="62">
        <f>orcam!N8</f>
        <v>3308.15</v>
      </c>
      <c r="F12" s="63" t="s">
        <v>1</v>
      </c>
      <c r="G12" s="24"/>
      <c r="H12" s="24"/>
      <c r="I12" s="24"/>
      <c r="J12" s="24"/>
    </row>
    <row r="13" spans="2:10" ht="12.75">
      <c r="B13" s="24"/>
      <c r="C13" s="24"/>
      <c r="D13" s="29"/>
      <c r="E13" s="24"/>
      <c r="F13" s="24"/>
      <c r="G13" s="24"/>
      <c r="H13" s="24"/>
      <c r="I13" s="24"/>
      <c r="J13" s="24"/>
    </row>
    <row r="14" spans="2:10" ht="12.75">
      <c r="B14" s="24"/>
      <c r="C14" s="24"/>
      <c r="D14" s="24"/>
      <c r="E14" s="24"/>
      <c r="F14" s="24"/>
      <c r="G14" s="24"/>
      <c r="H14" s="24"/>
      <c r="I14" s="24"/>
      <c r="J14" s="24"/>
    </row>
    <row r="15" spans="2:10" ht="12.75">
      <c r="B15" s="24"/>
      <c r="C15" s="24"/>
      <c r="D15" s="24"/>
      <c r="E15" s="24"/>
      <c r="F15" s="24"/>
      <c r="G15" s="24"/>
      <c r="H15" s="24"/>
      <c r="I15" s="24"/>
      <c r="J15" s="24"/>
    </row>
    <row r="16" spans="2:10" ht="12.75">
      <c r="B16" s="24"/>
      <c r="C16" s="24"/>
      <c r="D16" s="24"/>
      <c r="E16" s="24"/>
      <c r="F16" s="24"/>
      <c r="G16" s="24"/>
      <c r="H16" s="24"/>
      <c r="I16" s="24"/>
      <c r="J16" s="24"/>
    </row>
    <row r="17" spans="2:10" ht="12.75">
      <c r="B17" s="24"/>
      <c r="C17" s="24"/>
      <c r="D17" s="24"/>
      <c r="E17" s="24"/>
      <c r="F17" s="24"/>
      <c r="G17" s="24"/>
      <c r="H17" s="24"/>
      <c r="I17" s="24"/>
      <c r="J17" s="24"/>
    </row>
    <row r="18" spans="2:10" ht="14.25">
      <c r="B18" s="24" t="s">
        <v>126</v>
      </c>
      <c r="C18" s="25"/>
      <c r="D18" s="25"/>
      <c r="E18" s="25"/>
      <c r="F18" s="25"/>
      <c r="G18" s="25"/>
      <c r="H18" s="25"/>
      <c r="I18" s="25"/>
      <c r="J18" s="24"/>
    </row>
    <row r="19" spans="2:10" ht="14.25">
      <c r="B19" s="25"/>
      <c r="C19" s="25"/>
      <c r="D19" s="25"/>
      <c r="E19" s="25"/>
      <c r="F19" s="25"/>
      <c r="G19" s="25"/>
      <c r="H19" s="25"/>
      <c r="I19" s="25"/>
      <c r="J19" s="24"/>
    </row>
    <row r="20" spans="2:10" ht="14.25">
      <c r="B20" s="25"/>
      <c r="C20" s="25"/>
      <c r="D20" s="25"/>
      <c r="E20" s="25"/>
      <c r="F20" s="25"/>
      <c r="G20" s="25"/>
      <c r="H20" s="25"/>
      <c r="I20" s="25"/>
      <c r="J20" s="24"/>
    </row>
    <row r="21" spans="2:10" ht="14.25">
      <c r="B21" s="25"/>
      <c r="C21" s="25"/>
      <c r="D21" s="25"/>
      <c r="E21" s="25"/>
      <c r="F21" s="25"/>
      <c r="G21" s="25"/>
      <c r="H21" s="25"/>
      <c r="I21" s="25"/>
      <c r="J21" s="24"/>
    </row>
    <row r="22" spans="2:10" ht="12.75">
      <c r="B22" s="24" t="s">
        <v>2</v>
      </c>
      <c r="C22" s="24"/>
      <c r="D22" s="24"/>
      <c r="E22" s="24"/>
      <c r="F22" s="24"/>
      <c r="G22" s="24"/>
      <c r="H22" s="24"/>
      <c r="I22" s="24"/>
      <c r="J22" s="24"/>
    </row>
    <row r="23" spans="2:10" ht="12.75">
      <c r="B23" s="24" t="s">
        <v>3</v>
      </c>
      <c r="C23" s="24"/>
      <c r="D23" s="24"/>
      <c r="E23" s="24"/>
      <c r="F23" s="24"/>
      <c r="G23" s="24"/>
      <c r="H23" s="24"/>
      <c r="I23" s="24"/>
      <c r="J23" s="24"/>
    </row>
    <row r="24" spans="2:10" ht="12.75">
      <c r="B24" s="24" t="s">
        <v>4</v>
      </c>
      <c r="C24" s="24"/>
      <c r="D24" s="24"/>
      <c r="E24" s="24"/>
      <c r="F24" s="24"/>
      <c r="G24" s="24"/>
      <c r="H24" s="24"/>
      <c r="I24" s="24"/>
      <c r="J24" s="24"/>
    </row>
    <row r="25" spans="2:10" ht="14.25">
      <c r="B25" s="25"/>
      <c r="C25" s="25"/>
      <c r="D25" s="25"/>
      <c r="E25" s="25"/>
      <c r="F25" s="25"/>
      <c r="G25" s="25"/>
      <c r="H25" s="25"/>
      <c r="I25" s="25"/>
      <c r="J25" s="24"/>
    </row>
    <row r="26" spans="2:10" ht="14.25">
      <c r="B26" s="25"/>
      <c r="C26" s="25"/>
      <c r="D26" s="25"/>
      <c r="E26" s="25"/>
      <c r="F26" s="25"/>
      <c r="G26" s="25"/>
      <c r="H26" s="25"/>
      <c r="I26" s="25"/>
      <c r="J26" s="24"/>
    </row>
    <row r="27" spans="2:10" ht="12.75">
      <c r="B27" s="24"/>
      <c r="C27" s="24"/>
      <c r="D27" s="24"/>
      <c r="E27" s="24"/>
      <c r="F27" s="24"/>
      <c r="G27" s="24"/>
      <c r="H27" s="24"/>
      <c r="I27" s="24"/>
      <c r="J27" s="24"/>
    </row>
    <row r="28" spans="2:10" ht="12.75">
      <c r="B28" s="24" t="s">
        <v>5</v>
      </c>
      <c r="C28" s="24"/>
      <c r="D28" s="24"/>
      <c r="E28" s="24"/>
      <c r="F28" s="24"/>
      <c r="G28" s="24"/>
      <c r="H28" s="24"/>
      <c r="I28" s="24"/>
      <c r="J28" s="24"/>
    </row>
    <row r="29" spans="2:10" ht="12.75">
      <c r="B29" s="24"/>
      <c r="C29" s="24"/>
      <c r="D29" s="24"/>
      <c r="E29" s="24"/>
      <c r="F29" s="24"/>
      <c r="G29" s="24"/>
      <c r="H29" s="24"/>
      <c r="I29" s="24"/>
      <c r="J29" s="24"/>
    </row>
    <row r="30" spans="2:10" ht="12.75">
      <c r="B30" s="24"/>
      <c r="C30" s="24"/>
      <c r="D30" s="24"/>
      <c r="E30" s="24"/>
      <c r="F30" s="24"/>
      <c r="G30" s="24"/>
      <c r="H30" s="24"/>
      <c r="I30" s="24"/>
      <c r="J30" s="24"/>
    </row>
    <row r="31" spans="2:10" ht="12.75">
      <c r="B31" s="24"/>
      <c r="C31" s="24"/>
      <c r="D31" s="24"/>
      <c r="E31" s="24"/>
      <c r="F31" s="24"/>
      <c r="G31" s="24"/>
      <c r="H31" s="24"/>
      <c r="I31" s="24"/>
      <c r="J31" s="24"/>
    </row>
    <row r="32" spans="2:10" ht="15">
      <c r="B32" s="24"/>
      <c r="C32" s="24"/>
      <c r="E32" s="85" t="s">
        <v>153</v>
      </c>
      <c r="F32" s="24"/>
      <c r="G32" s="24"/>
      <c r="H32" s="24"/>
      <c r="I32" s="24"/>
      <c r="J32" s="24"/>
    </row>
    <row r="33" spans="2:10" ht="12.75">
      <c r="B33" s="24"/>
      <c r="C33" s="24"/>
      <c r="E33" s="83" t="s">
        <v>154</v>
      </c>
      <c r="F33" s="24"/>
      <c r="G33" s="24"/>
      <c r="H33" s="24"/>
      <c r="I33" s="24"/>
      <c r="J33" s="24"/>
    </row>
    <row r="34" spans="2:10" ht="12.75">
      <c r="B34" s="24"/>
      <c r="C34" s="24"/>
      <c r="D34" s="24"/>
      <c r="E34" s="84" t="s">
        <v>155</v>
      </c>
      <c r="F34" s="24"/>
      <c r="G34" s="24"/>
      <c r="H34" s="24"/>
      <c r="I34" s="24"/>
      <c r="J34" s="24"/>
    </row>
    <row r="35" spans="2:10" ht="12.75">
      <c r="B35" s="24"/>
      <c r="C35" s="24"/>
      <c r="D35" s="24"/>
      <c r="E35" s="84" t="s">
        <v>156</v>
      </c>
      <c r="F35" s="24"/>
      <c r="G35" s="24"/>
      <c r="H35" s="24"/>
      <c r="I35" s="24"/>
      <c r="J35" s="24"/>
    </row>
    <row r="36" spans="2:10" ht="12.75">
      <c r="B36" s="24"/>
      <c r="C36" s="24"/>
      <c r="D36" s="24"/>
      <c r="E36" s="24"/>
      <c r="F36" s="24"/>
      <c r="G36" s="24"/>
      <c r="H36" s="24"/>
      <c r="I36" s="24"/>
      <c r="J36" s="24"/>
    </row>
    <row r="37" spans="2:10" ht="12.75">
      <c r="B37" s="24"/>
      <c r="C37" s="24"/>
      <c r="D37" s="24"/>
      <c r="E37" s="24"/>
      <c r="F37" s="24"/>
      <c r="G37" s="24"/>
      <c r="H37" s="24"/>
      <c r="I37" s="24"/>
      <c r="J37" s="24"/>
    </row>
    <row r="38" spans="2:10" ht="14.25">
      <c r="B38" s="24"/>
      <c r="C38" s="27"/>
      <c r="D38" s="27"/>
      <c r="E38" s="24"/>
      <c r="F38" s="24"/>
      <c r="G38" s="24"/>
      <c r="I38" s="27"/>
      <c r="J38" s="24"/>
    </row>
    <row r="39" spans="2:10" ht="12.75">
      <c r="B39" s="24"/>
      <c r="C39" s="28"/>
      <c r="D39" s="28"/>
      <c r="E39" s="24"/>
      <c r="F39" s="24"/>
      <c r="G39" s="24"/>
      <c r="I39" s="28"/>
      <c r="J39" s="24"/>
    </row>
  </sheetData>
  <sheetProtection/>
  <printOptions/>
  <pageMargins left="0.7874015748031497" right="0.7874015748031497" top="1.64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113"/>
  <sheetViews>
    <sheetView zoomScalePageLayoutView="0" workbookViewId="0" topLeftCell="A22">
      <selection activeCell="A39" sqref="A39"/>
    </sheetView>
  </sheetViews>
  <sheetFormatPr defaultColWidth="9.140625" defaultRowHeight="12.75"/>
  <cols>
    <col min="1" max="1" width="30.7109375" style="0" customWidth="1"/>
  </cols>
  <sheetData>
    <row r="2" ht="12.75">
      <c r="A2" t="s">
        <v>40</v>
      </c>
    </row>
    <row r="5" ht="12.75">
      <c r="A5" t="s">
        <v>41</v>
      </c>
    </row>
    <row r="7" ht="12.75">
      <c r="A7" t="s">
        <v>42</v>
      </c>
    </row>
    <row r="9" ht="12.75">
      <c r="A9" t="s">
        <v>43</v>
      </c>
    </row>
    <row r="13" ht="12.75">
      <c r="A13" t="s">
        <v>44</v>
      </c>
    </row>
    <row r="14" ht="12.75">
      <c r="A14" t="s">
        <v>45</v>
      </c>
    </row>
    <row r="16" ht="12.75">
      <c r="A16" t="s">
        <v>46</v>
      </c>
    </row>
    <row r="17" ht="12.75">
      <c r="A17" t="s">
        <v>47</v>
      </c>
    </row>
    <row r="18" ht="12.75">
      <c r="A18" t="s">
        <v>48</v>
      </c>
    </row>
    <row r="19" ht="12.75">
      <c r="A19" t="s">
        <v>49</v>
      </c>
    </row>
    <row r="20" ht="12.75">
      <c r="A20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5" ht="12.75">
      <c r="A25" t="s">
        <v>54</v>
      </c>
    </row>
    <row r="27" ht="12.75">
      <c r="A27" t="s">
        <v>55</v>
      </c>
    </row>
    <row r="28" ht="12.75">
      <c r="A28" t="s">
        <v>56</v>
      </c>
    </row>
    <row r="29" ht="12.75">
      <c r="A29" t="s">
        <v>57</v>
      </c>
    </row>
    <row r="31" ht="12.75">
      <c r="A31" t="s">
        <v>58</v>
      </c>
    </row>
    <row r="32" ht="12.75">
      <c r="A32" t="s">
        <v>59</v>
      </c>
    </row>
    <row r="33" ht="12.75">
      <c r="A33" t="s">
        <v>60</v>
      </c>
    </row>
    <row r="34" ht="12.75">
      <c r="A34" t="s">
        <v>61</v>
      </c>
    </row>
    <row r="35" ht="12.75">
      <c r="A35" t="s">
        <v>62</v>
      </c>
    </row>
    <row r="36" ht="12.75">
      <c r="A36" t="s">
        <v>63</v>
      </c>
    </row>
    <row r="37" ht="12.75">
      <c r="A37" t="s">
        <v>54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  <row r="43" ht="12.75">
      <c r="A43" t="s">
        <v>67</v>
      </c>
    </row>
    <row r="44" ht="12.75">
      <c r="A44" t="s">
        <v>68</v>
      </c>
    </row>
    <row r="45" ht="12.75">
      <c r="A45" t="s">
        <v>69</v>
      </c>
    </row>
    <row r="46" ht="12.75">
      <c r="A46" t="s">
        <v>70</v>
      </c>
    </row>
    <row r="48" ht="12.75">
      <c r="A48" t="s">
        <v>71</v>
      </c>
    </row>
    <row r="49" ht="12.75">
      <c r="A49" t="s">
        <v>72</v>
      </c>
    </row>
    <row r="50" ht="12.75">
      <c r="A50" t="s">
        <v>73</v>
      </c>
    </row>
    <row r="51" ht="12.75">
      <c r="A51" t="s">
        <v>74</v>
      </c>
    </row>
    <row r="52" ht="12.75">
      <c r="A52" t="s">
        <v>75</v>
      </c>
    </row>
    <row r="53" ht="12.75">
      <c r="A53" t="s">
        <v>76</v>
      </c>
    </row>
    <row r="54" ht="12.75">
      <c r="A54" t="s">
        <v>77</v>
      </c>
    </row>
    <row r="55" ht="12.75">
      <c r="A55" t="s">
        <v>78</v>
      </c>
    </row>
    <row r="58" ht="12.75">
      <c r="A58" t="s">
        <v>79</v>
      </c>
    </row>
    <row r="59" ht="12.75">
      <c r="A59" t="s">
        <v>80</v>
      </c>
    </row>
    <row r="60" ht="12.75">
      <c r="A60" t="s">
        <v>81</v>
      </c>
    </row>
    <row r="61" ht="12.75">
      <c r="A61" t="s">
        <v>82</v>
      </c>
    </row>
    <row r="63" ht="12.75">
      <c r="A63" t="s">
        <v>83</v>
      </c>
    </row>
    <row r="64" ht="12.75">
      <c r="A64" t="s">
        <v>84</v>
      </c>
    </row>
    <row r="65" ht="12.75">
      <c r="A65" t="s">
        <v>85</v>
      </c>
    </row>
    <row r="66" ht="12.75">
      <c r="A66" t="s">
        <v>86</v>
      </c>
    </row>
    <row r="68" ht="12.75">
      <c r="A68" t="s">
        <v>87</v>
      </c>
    </row>
    <row r="69" ht="12.75">
      <c r="A69" t="s">
        <v>88</v>
      </c>
    </row>
    <row r="70" ht="12.75">
      <c r="A70" t="s">
        <v>89</v>
      </c>
    </row>
    <row r="71" ht="12.75">
      <c r="A71" t="s">
        <v>90</v>
      </c>
    </row>
    <row r="72" ht="12.75">
      <c r="A72" t="s">
        <v>91</v>
      </c>
    </row>
    <row r="74" ht="12.75">
      <c r="A74" t="s">
        <v>92</v>
      </c>
    </row>
    <row r="75" ht="12.75">
      <c r="A75" t="s">
        <v>93</v>
      </c>
    </row>
    <row r="76" ht="12.75">
      <c r="A76" t="s">
        <v>94</v>
      </c>
    </row>
    <row r="77" ht="12.75">
      <c r="A77" t="s">
        <v>95</v>
      </c>
    </row>
    <row r="78" ht="12.75">
      <c r="A78" t="s">
        <v>96</v>
      </c>
    </row>
    <row r="80" ht="12.75">
      <c r="A80" t="s">
        <v>97</v>
      </c>
    </row>
    <row r="81" ht="12.75">
      <c r="A81" t="s">
        <v>98</v>
      </c>
    </row>
    <row r="82" ht="12.75">
      <c r="A82" t="s">
        <v>99</v>
      </c>
    </row>
    <row r="83" ht="12.75">
      <c r="A83" t="s">
        <v>100</v>
      </c>
    </row>
    <row r="84" ht="12.75">
      <c r="A84" t="s">
        <v>101</v>
      </c>
    </row>
    <row r="85" ht="12.75">
      <c r="A85" t="s">
        <v>102</v>
      </c>
    </row>
    <row r="87" ht="12.75">
      <c r="A87" t="s">
        <v>103</v>
      </c>
    </row>
    <row r="88" ht="12.75">
      <c r="A88" t="s">
        <v>104</v>
      </c>
    </row>
    <row r="89" ht="12.75">
      <c r="A89" t="s">
        <v>105</v>
      </c>
    </row>
    <row r="90" ht="12.75">
      <c r="A90" t="s">
        <v>106</v>
      </c>
    </row>
    <row r="91" ht="12.75">
      <c r="A91" t="s">
        <v>107</v>
      </c>
    </row>
    <row r="92" ht="12.75">
      <c r="A92" t="s">
        <v>108</v>
      </c>
    </row>
    <row r="93" ht="12.75">
      <c r="A93" t="s">
        <v>109</v>
      </c>
    </row>
    <row r="94" ht="12.75">
      <c r="A94" t="s">
        <v>110</v>
      </c>
    </row>
    <row r="95" ht="12.75">
      <c r="A95" t="s">
        <v>111</v>
      </c>
    </row>
    <row r="97" ht="12.75">
      <c r="A97" t="s">
        <v>112</v>
      </c>
    </row>
    <row r="98" ht="12.75">
      <c r="A98" t="s">
        <v>113</v>
      </c>
    </row>
    <row r="99" ht="12.75">
      <c r="A99" t="s">
        <v>114</v>
      </c>
    </row>
    <row r="101" ht="12.75">
      <c r="A101" t="s">
        <v>115</v>
      </c>
    </row>
    <row r="102" ht="12.75">
      <c r="A102" t="s">
        <v>116</v>
      </c>
    </row>
    <row r="104" ht="12.75">
      <c r="A104" t="s">
        <v>117</v>
      </c>
    </row>
    <row r="105" ht="12.75">
      <c r="A105" t="s">
        <v>118</v>
      </c>
    </row>
    <row r="106" ht="12.75">
      <c r="A106" t="s">
        <v>119</v>
      </c>
    </row>
    <row r="108" ht="12.75">
      <c r="A108" t="s">
        <v>120</v>
      </c>
    </row>
    <row r="112" ht="12.75">
      <c r="A112" t="s">
        <v>121</v>
      </c>
    </row>
    <row r="113" ht="12.75">
      <c r="A113" t="s">
        <v>122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LEOCIR</dc:creator>
  <cp:keywords/>
  <dc:description/>
  <cp:lastModifiedBy>Odair</cp:lastModifiedBy>
  <cp:lastPrinted>2013-11-27T15:33:22Z</cp:lastPrinted>
  <dcterms:created xsi:type="dcterms:W3CDTF">1998-02-03T18:02:52Z</dcterms:created>
  <dcterms:modified xsi:type="dcterms:W3CDTF">2013-11-27T15:36:13Z</dcterms:modified>
  <cp:category/>
  <cp:version/>
  <cp:contentType/>
  <cp:contentStatus/>
</cp:coreProperties>
</file>