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120" windowHeight="8460" activeTab="0"/>
  </bookViews>
  <sheets>
    <sheet name="MDS" sheetId="1" r:id="rId1"/>
  </sheets>
  <definedNames>
    <definedName name="_xlnm.Print_Area" localSheetId="0">'MDS'!$A$1:$G$61</definedName>
    <definedName name="_xlnm.Print_Titles" localSheetId="0">'MDS'!$1:$10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<sst xmlns="http://schemas.openxmlformats.org/spreadsheetml/2006/main" count="108" uniqueCount="92">
  <si>
    <t xml:space="preserve">Planilha Orçamentária </t>
  </si>
  <si>
    <t>1.0</t>
  </si>
  <si>
    <t>1.1</t>
  </si>
  <si>
    <t>1.2</t>
  </si>
  <si>
    <t>Subtotal item 1.0</t>
  </si>
  <si>
    <t>m²</t>
  </si>
  <si>
    <t>m</t>
  </si>
  <si>
    <t>unid</t>
  </si>
  <si>
    <t>Item</t>
  </si>
  <si>
    <t>Descrição dos Serviços</t>
  </si>
  <si>
    <t>Unid.</t>
  </si>
  <si>
    <t>Quant.</t>
  </si>
  <si>
    <t>Valor Unit.(R$)</t>
  </si>
  <si>
    <t>Valor Total(R$)</t>
  </si>
  <si>
    <t>Subtotal Geral</t>
  </si>
  <si>
    <t>BDI</t>
  </si>
  <si>
    <t>Total Geral</t>
  </si>
  <si>
    <t>Cód.SINAPI</t>
  </si>
  <si>
    <r>
      <t>Município</t>
    </r>
    <r>
      <rPr>
        <sz val="10"/>
        <rFont val="Arial"/>
        <family val="2"/>
      </rPr>
      <t>:Herval d'Oeste</t>
    </r>
  </si>
  <si>
    <t>1.3</t>
  </si>
  <si>
    <t>1.4</t>
  </si>
  <si>
    <r>
      <t xml:space="preserve">CREA: </t>
    </r>
    <r>
      <rPr>
        <sz val="8"/>
        <color indexed="8"/>
        <rFont val="Arial"/>
        <family val="2"/>
      </rPr>
      <t>     17548-6</t>
    </r>
  </si>
  <si>
    <t>ASSINATURA:      </t>
  </si>
  <si>
    <r>
      <t xml:space="preserve">NOME: </t>
    </r>
    <r>
      <rPr>
        <sz val="8"/>
        <color indexed="8"/>
        <rFont val="Arial"/>
        <family val="2"/>
      </rPr>
      <t>     CLEIMAR  PIOVESAN</t>
    </r>
  </si>
  <si>
    <r>
      <t xml:space="preserve">DATA: </t>
    </r>
    <r>
      <rPr>
        <sz val="8"/>
        <color indexed="8"/>
        <rFont val="Arial"/>
        <family val="2"/>
      </rPr>
      <t>     </t>
    </r>
  </si>
  <si>
    <t>1 - ESTE CUSTO INCLUI RESERVA DE CONTINGÊNCIAS</t>
  </si>
  <si>
    <t>BDI com deson. Da folha de pagamento</t>
  </si>
  <si>
    <t>BDI sem deson.  da folha de pagamento</t>
  </si>
  <si>
    <t>SIM</t>
  </si>
  <si>
    <t>BDI incluso no custo Unitário</t>
  </si>
  <si>
    <t>I3: Cont. PrevS/receita bruta lei 12844/13 Desoneração</t>
  </si>
  <si>
    <t>I2: ISSQN(conforme lei municipal)</t>
  </si>
  <si>
    <t>I1: PIS E COFINS</t>
  </si>
  <si>
    <t>Lucro</t>
  </si>
  <si>
    <t>Despesas Financeiras</t>
  </si>
  <si>
    <t>Risco</t>
  </si>
  <si>
    <t>Seguro de Garantia</t>
  </si>
  <si>
    <t>Administração Central</t>
  </si>
  <si>
    <t>Val. Propostos</t>
  </si>
  <si>
    <t>3º Quartil</t>
  </si>
  <si>
    <t>Medio</t>
  </si>
  <si>
    <t>1º Quartil</t>
  </si>
  <si>
    <t>Itens componentes do BDI</t>
  </si>
  <si>
    <t>Intervalo de admissibilidade</t>
  </si>
  <si>
    <t>COMPOSIÇÃO  DO  BDI</t>
  </si>
  <si>
    <t>BDI:23,38</t>
  </si>
  <si>
    <t>m³</t>
  </si>
  <si>
    <t>Adequação Banheiro PNE (NBR 9050)</t>
  </si>
  <si>
    <r>
      <t>Endereço</t>
    </r>
    <r>
      <rPr>
        <sz val="10"/>
        <rFont val="Arial"/>
        <family val="2"/>
      </rPr>
      <t>:Avenida Santos Dumont - Centro</t>
    </r>
  </si>
  <si>
    <t>73899/002</t>
  </si>
  <si>
    <t xml:space="preserve">DEMOLICAO DE ALVENARIA DE TIJOLOS FURADOS S/REAPROVEITAMENTO </t>
  </si>
  <si>
    <t xml:space="preserve">RETIRADA DE AZULEJO COLADO </t>
  </si>
  <si>
    <t xml:space="preserve">RETIRADA DE APARELHOS SANITARIOS </t>
  </si>
  <si>
    <t xml:space="preserve">RETIRADA DE TUBULACAO HIDROSSANITARIA APARENTE COM CONEXOES, Ø 1/2" A 2" </t>
  </si>
  <si>
    <t xml:space="preserve">RETIRADA DE FOLHAS DE PORTA DE PASSAGEM OU JANELA </t>
  </si>
  <si>
    <t xml:space="preserve">RETIRADA DE BATENTES DE MADEIRA </t>
  </si>
  <si>
    <t>DEMOLICAO DE CAMADA DE ASSENTAMENTO/CONTRAPISO COM USO DE PONTEIRO, ESPESSURA ATE 4CM</t>
  </si>
  <si>
    <t xml:space="preserve">73801/002 </t>
  </si>
  <si>
    <t xml:space="preserve">ALVENARIA EMBASAMENTO TIJOLO CERAMICO FURADO 10X20X20 CM </t>
  </si>
  <si>
    <t xml:space="preserve">REBOCO ARGAMASSA TRACO 1:2 (CAL E AREIA FINA PENEIRADA), ESPESSURA 0,5 CM, PREPARO MANUAL DA ARGAMASSA </t>
  </si>
  <si>
    <t xml:space="preserve">ARGAMASSA TRAÇO 1:5 (CIMENTO E AREIA GROSSA) PARA CHAPISCO CONVENCIONAL, PREPARO MECÂNICO COM BETONEIRA 400 L. AF_06/2014 </t>
  </si>
  <si>
    <t xml:space="preserve">REVESTIMENTO CERÂMICO PARA PISO COM PLACAS TIPO GRÊS DE DIMENSÕES 35X35 CM 
APLICADA EM AMBIENTES DE ÁREA MENOR QUE 5 M2. AF_06/2014 M2 CR 30,01
</t>
  </si>
  <si>
    <t xml:space="preserve">VERNIZ SINTETICO BRILHANTE, 2 DEMAOS </t>
  </si>
  <si>
    <t xml:space="preserve">KIT DE PORTA DE MADEIRA PARA PINTURA, SEMI-OCA (LEVE OU MÉDIA), PADRÃO MÉDIO, 90X210CM, ESPESSURA DE 3,5CM, ITENS INCLUSOS: DOBRADIÇAS, MONTAGEM E INSTALAÇÃO DO BATENTE, FECHADURA COM EXECUÇÃO DO FURO FORNECIMENTO E INSTALAÇÃO. AF_08/2015 </t>
  </si>
  <si>
    <t>REVESTIMENTO CERÂMICO PARA PAREDES INTERNAS COM PLACAS TIPO GRÊS OU SEMI-GRÊS DE DIMENSÕES 20X20 CM APLICADAS EM AMBIENTES DE ÁREA MAIOR QUE 5 M² NA ALTURA INTEIRA DAS PAREDES. AF_06/2014</t>
  </si>
  <si>
    <t>VASO SANITARIO  SIFONADO, PARA VALVULA DE DESCARGA, EM LOUCA BRANCA, COM ACESSORIOS, INCLUSIVE ASSENTO PLASTICO, BOLSA DE BORRACHA PARA LIGACAO, TUBO PVC LIGACAO - FORNECIMENTO E INSTALACAO</t>
  </si>
  <si>
    <t>LAVATÓRIO LOUÇA BRANCA SUSPENSO, 29,5 X 39CM OU EQUIVALENTE, PADRÃO POPULAR, INCLUSO SIFÃO TIPO GARRAFA EM PVC, VÁLVULA E ENGATE FLEXÍVEL 30 CM EM PLÁSTICO E TORNEIRA CROMADA DE MESA, PADRÃO POPULAR - FORNECIMENTO E INSTALAÇÃO. AF_12/2013_P</t>
  </si>
  <si>
    <t xml:space="preserve">VALVULA DESCARGA 1.1/2" COM REGISTRO, ACABAMENTO EM METAL CROMADO - FORNECIMENTO E INSTALACAO </t>
  </si>
  <si>
    <t xml:space="preserve">LIMPEZA FINAL DA OBRA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</si>
  <si>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</si>
  <si>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</si>
  <si>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</si>
  <si>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</si>
  <si>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</si>
  <si>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</si>
  <si>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</si>
  <si>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</si>
  <si>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</si>
  <si>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</si>
  <si>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</si>
  <si>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</si>
  <si>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</si>
  <si>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</si>
  <si>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</si>
  <si>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</si>
  <si>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</si>
  <si>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Data Base:10 de novembro de 2015</t>
  </si>
  <si>
    <t>APLICAÇÃO MANUAL DE PINTURA COM TINTA LÁTEX ACRÍLICA EM PAREDES, DUAS DEMÃOS. AF_06/2014</t>
  </si>
  <si>
    <t>Serviços Iniciais e Complementação</t>
  </si>
  <si>
    <r>
      <t>Obra</t>
    </r>
    <r>
      <rPr>
        <sz val="10"/>
        <rFont val="Arial"/>
        <family val="2"/>
      </rPr>
      <t>: Adequação Banheiro PNE (NBR 9050) Unidade de Saude Central - CAPS</t>
    </r>
  </si>
  <si>
    <t>Incluso no valor do item</t>
  </si>
  <si>
    <t xml:space="preserve">BARRA DE APOIO RETA 80cm PARA BANHEIRO PNE CONFORME NBR 9050 AÇO INOX POLIDO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</si>
</sst>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6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1" fontId="0" fillId="0" borderId="11" xfId="6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1" fontId="0" fillId="0" borderId="0" xfId="6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1" fontId="0" fillId="0" borderId="14" xfId="6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171" fontId="2" fillId="33" borderId="16" xfId="60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171" fontId="0" fillId="0" borderId="0" xfId="60" applyFont="1" applyAlignment="1">
      <alignment vertical="center"/>
    </xf>
    <xf numFmtId="171" fontId="0" fillId="0" borderId="17" xfId="60" applyFont="1" applyBorder="1" applyAlignment="1">
      <alignment horizontal="center" vertical="center"/>
    </xf>
    <xf numFmtId="171" fontId="0" fillId="0" borderId="18" xfId="60" applyFont="1" applyBorder="1" applyAlignment="1">
      <alignment horizontal="center" vertical="center"/>
    </xf>
    <xf numFmtId="171" fontId="0" fillId="0" borderId="19" xfId="60" applyFont="1" applyBorder="1" applyAlignment="1">
      <alignment horizontal="center" vertical="center"/>
    </xf>
    <xf numFmtId="171" fontId="2" fillId="0" borderId="20" xfId="60" applyFont="1" applyFill="1" applyBorder="1" applyAlignment="1">
      <alignment vertical="center" wrapText="1"/>
    </xf>
    <xf numFmtId="171" fontId="2" fillId="33" borderId="15" xfId="6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1" fontId="0" fillId="0" borderId="20" xfId="60" applyFont="1" applyFill="1" applyBorder="1" applyAlignment="1">
      <alignment horizontal="center" vertical="center"/>
    </xf>
    <xf numFmtId="171" fontId="0" fillId="0" borderId="20" xfId="6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 wrapText="1"/>
    </xf>
    <xf numFmtId="171" fontId="0" fillId="34" borderId="21" xfId="60" applyFont="1" applyFill="1" applyBorder="1" applyAlignment="1">
      <alignment horizontal="center" vertical="center" wrapText="1"/>
    </xf>
    <xf numFmtId="171" fontId="0" fillId="0" borderId="21" xfId="60" applyFont="1" applyFill="1" applyBorder="1" applyAlignment="1">
      <alignment horizontal="center" vertical="center"/>
    </xf>
    <xf numFmtId="171" fontId="0" fillId="0" borderId="21" xfId="6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60" applyFont="1" applyAlignment="1">
      <alignment horizontal="center" vertical="center"/>
    </xf>
    <xf numFmtId="171" fontId="0" fillId="0" borderId="0" xfId="60" applyFon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171" fontId="0" fillId="34" borderId="20" xfId="6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171" fontId="2" fillId="0" borderId="0" xfId="60" applyFont="1" applyFill="1" applyBorder="1" applyAlignment="1">
      <alignment vertical="center" wrapText="1"/>
    </xf>
    <xf numFmtId="10" fontId="7" fillId="0" borderId="20" xfId="49" applyNumberFormat="1" applyFont="1" applyBorder="1" applyAlignment="1">
      <alignment horizontal="right" wrapText="1"/>
    </xf>
    <xf numFmtId="0" fontId="7" fillId="0" borderId="22" xfId="0" applyFont="1" applyBorder="1" applyAlignment="1">
      <alignment vertical="top" wrapText="1"/>
    </xf>
    <xf numFmtId="2" fontId="8" fillId="0" borderId="20" xfId="0" applyNumberFormat="1" applyFont="1" applyBorder="1" applyAlignment="1">
      <alignment horizontal="center" vertical="top"/>
    </xf>
    <xf numFmtId="173" fontId="7" fillId="0" borderId="20" xfId="0" applyNumberFormat="1" applyFont="1" applyBorder="1" applyAlignment="1">
      <alignment horizontal="right" wrapText="1"/>
    </xf>
    <xf numFmtId="173" fontId="8" fillId="0" borderId="20" xfId="0" applyNumberFormat="1" applyFont="1" applyBorder="1" applyAlignment="1">
      <alignment horizontal="right" wrapText="1"/>
    </xf>
    <xf numFmtId="4" fontId="8" fillId="0" borderId="20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vertical="top" wrapText="1"/>
    </xf>
    <xf numFmtId="10" fontId="8" fillId="0" borderId="20" xfId="0" applyNumberFormat="1" applyFont="1" applyBorder="1" applyAlignment="1">
      <alignment horizontal="right" wrapText="1"/>
    </xf>
    <xf numFmtId="10" fontId="8" fillId="0" borderId="20" xfId="0" applyNumberFormat="1" applyFont="1" applyBorder="1" applyAlignment="1">
      <alignment horizontal="center" wrapText="1"/>
    </xf>
    <xf numFmtId="10" fontId="7" fillId="0" borderId="20" xfId="0" applyNumberFormat="1" applyFont="1" applyBorder="1" applyAlignment="1">
      <alignment vertical="top" wrapText="1"/>
    </xf>
    <xf numFmtId="10" fontId="7" fillId="0" borderId="20" xfId="49" applyNumberFormat="1" applyFont="1" applyBorder="1" applyAlignment="1">
      <alignment vertical="top" wrapText="1"/>
    </xf>
    <xf numFmtId="10" fontId="8" fillId="0" borderId="20" xfId="49" applyNumberFormat="1" applyFont="1" applyBorder="1" applyAlignment="1">
      <alignment horizontal="right" wrapText="1"/>
    </xf>
    <xf numFmtId="10" fontId="8" fillId="0" borderId="20" xfId="49" applyNumberFormat="1" applyFont="1" applyBorder="1" applyAlignment="1">
      <alignment horizontal="center" wrapText="1"/>
    </xf>
    <xf numFmtId="0" fontId="8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10" fontId="7" fillId="33" borderId="20" xfId="49" applyNumberFormat="1" applyFont="1" applyFill="1" applyBorder="1" applyAlignment="1">
      <alignment horizontal="right" wrapText="1"/>
    </xf>
    <xf numFmtId="171" fontId="2" fillId="35" borderId="23" xfId="60" applyFont="1" applyFill="1" applyBorder="1" applyAlignment="1">
      <alignment horizontal="left" vertical="center"/>
    </xf>
    <xf numFmtId="171" fontId="2" fillId="0" borderId="24" xfId="60" applyFont="1" applyFill="1" applyBorder="1" applyAlignment="1">
      <alignment vertical="center"/>
    </xf>
    <xf numFmtId="171" fontId="2" fillId="33" borderId="25" xfId="6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horizontal="center" vertical="center"/>
    </xf>
    <xf numFmtId="171" fontId="0" fillId="34" borderId="28" xfId="60" applyFont="1" applyFill="1" applyBorder="1" applyAlignment="1">
      <alignment horizontal="center" vertical="center"/>
    </xf>
    <xf numFmtId="171" fontId="0" fillId="0" borderId="28" xfId="60" applyFont="1" applyFill="1" applyBorder="1" applyAlignment="1">
      <alignment horizontal="center" vertical="center"/>
    </xf>
    <xf numFmtId="171" fontId="0" fillId="0" borderId="28" xfId="6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center" vertical="center" wrapText="1"/>
    </xf>
    <xf numFmtId="171" fontId="0" fillId="34" borderId="28" xfId="6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171" fontId="0" fillId="0" borderId="30" xfId="60" applyFont="1" applyFill="1" applyBorder="1" applyAlignment="1">
      <alignment horizontal="center" vertical="center"/>
    </xf>
    <xf numFmtId="171" fontId="0" fillId="0" borderId="31" xfId="6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10" fontId="0" fillId="0" borderId="2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33" borderId="22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9" fillId="33" borderId="32" xfId="0" applyFont="1" applyFill="1" applyBorder="1" applyAlignment="1">
      <alignment horizontal="center" vertical="top" wrapText="1"/>
    </xf>
    <xf numFmtId="170" fontId="7" fillId="0" borderId="22" xfId="45" applyFont="1" applyBorder="1" applyAlignment="1">
      <alignment horizontal="left" vertical="top" wrapText="1"/>
    </xf>
    <xf numFmtId="170" fontId="7" fillId="0" borderId="32" xfId="45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2" fillId="33" borderId="2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6" fillId="0" borderId="3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5" fillId="0" borderId="36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2" fillId="35" borderId="26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justify" vertical="top" wrapText="1"/>
    </xf>
    <xf numFmtId="0" fontId="6" fillId="0" borderId="39" xfId="0" applyFont="1" applyBorder="1" applyAlignment="1">
      <alignment horizontal="justify" vertical="top" wrapText="1"/>
    </xf>
    <xf numFmtId="4" fontId="8" fillId="0" borderId="22" xfId="0" applyNumberFormat="1" applyFont="1" applyBorder="1" applyAlignment="1">
      <alignment horizontal="center" wrapText="1"/>
    </xf>
    <xf numFmtId="4" fontId="8" fillId="0" borderId="33" xfId="0" applyNumberFormat="1" applyFont="1" applyBorder="1" applyAlignment="1">
      <alignment horizontal="center" wrapText="1"/>
    </xf>
    <xf numFmtId="4" fontId="8" fillId="0" borderId="32" xfId="0" applyNumberFormat="1" applyFont="1" applyBorder="1" applyAlignment="1">
      <alignment horizont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pulento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view="pageBreakPreview" zoomScaleSheetLayoutView="100" zoomScalePageLayoutView="0" workbookViewId="0" topLeftCell="A19">
      <selection activeCell="I27" sqref="I27"/>
    </sheetView>
  </sheetViews>
  <sheetFormatPr defaultColWidth="9.140625" defaultRowHeight="12.75"/>
  <cols>
    <col min="1" max="1" width="8.140625" style="1" customWidth="1"/>
    <col min="2" max="2" width="14.140625" style="1" customWidth="1"/>
    <col min="3" max="3" width="78.7109375" style="2" customWidth="1"/>
    <col min="4" max="4" width="7.8515625" style="3" customWidth="1"/>
    <col min="5" max="5" width="9.28125" style="4" customWidth="1"/>
    <col min="6" max="6" width="14.140625" style="3" bestFit="1" customWidth="1"/>
    <col min="7" max="7" width="15.00390625" style="24" customWidth="1"/>
    <col min="8" max="16384" width="9.140625" style="1" customWidth="1"/>
  </cols>
  <sheetData>
    <row r="1" ht="63" customHeight="1" thickBot="1"/>
    <row r="2" spans="1:7" ht="9" customHeight="1">
      <c r="A2" s="5" t="s">
        <v>89</v>
      </c>
      <c r="B2" s="17"/>
      <c r="C2" s="6"/>
      <c r="D2" s="7"/>
      <c r="E2" s="8"/>
      <c r="F2" s="33" t="s">
        <v>86</v>
      </c>
      <c r="G2" s="25"/>
    </row>
    <row r="3" spans="1:7" ht="12.75">
      <c r="A3" s="9" t="s">
        <v>18</v>
      </c>
      <c r="B3" s="18"/>
      <c r="C3" s="10"/>
      <c r="D3" s="10"/>
      <c r="E3" s="11"/>
      <c r="F3" s="31" t="s">
        <v>45</v>
      </c>
      <c r="G3" s="26"/>
    </row>
    <row r="4" spans="1:7" ht="13.5" thickBot="1">
      <c r="A4" s="12" t="s">
        <v>48</v>
      </c>
      <c r="B4" s="19"/>
      <c r="C4" s="13"/>
      <c r="D4" s="14"/>
      <c r="E4" s="15"/>
      <c r="F4" s="30"/>
      <c r="G4" s="27"/>
    </row>
    <row r="5" ht="13.5" thickBot="1"/>
    <row r="6" spans="1:7" ht="9" customHeight="1" thickBot="1">
      <c r="A6" s="128" t="s">
        <v>0</v>
      </c>
      <c r="B6" s="129"/>
      <c r="C6" s="129"/>
      <c r="D6" s="129"/>
      <c r="E6" s="129"/>
      <c r="F6" s="129"/>
      <c r="G6" s="130"/>
    </row>
    <row r="7" ht="13.5" thickBot="1"/>
    <row r="8" spans="1:7" ht="9" customHeight="1" thickBot="1">
      <c r="A8" s="21" t="s">
        <v>8</v>
      </c>
      <c r="B8" s="21" t="s">
        <v>17</v>
      </c>
      <c r="C8" s="21" t="s">
        <v>9</v>
      </c>
      <c r="D8" s="21" t="s">
        <v>10</v>
      </c>
      <c r="E8" s="22" t="s">
        <v>11</v>
      </c>
      <c r="F8" s="23" t="s">
        <v>12</v>
      </c>
      <c r="G8" s="29" t="s">
        <v>13</v>
      </c>
    </row>
    <row r="9" ht="13.5" thickBot="1"/>
    <row r="10" spans="3:7" ht="13.5" thickBot="1">
      <c r="C10" s="111" t="s">
        <v>47</v>
      </c>
      <c r="D10" s="112"/>
      <c r="E10" s="112"/>
      <c r="F10" s="112"/>
      <c r="G10" s="113"/>
    </row>
    <row r="11" spans="1:7" ht="13.5" thickBot="1">
      <c r="A11" s="36"/>
      <c r="B11" s="36"/>
      <c r="C11" s="44"/>
      <c r="D11" s="45"/>
      <c r="E11" s="46"/>
      <c r="F11" s="45"/>
      <c r="G11" s="47"/>
    </row>
    <row r="12" spans="1:8" ht="13.5" thickBot="1">
      <c r="A12" s="20" t="s">
        <v>1</v>
      </c>
      <c r="B12" s="20"/>
      <c r="C12" s="111" t="s">
        <v>88</v>
      </c>
      <c r="D12" s="112"/>
      <c r="E12" s="112"/>
      <c r="F12" s="112"/>
      <c r="G12" s="113"/>
      <c r="H12" s="36"/>
    </row>
    <row r="13" spans="1:8" ht="12.75">
      <c r="A13" s="37" t="s">
        <v>2</v>
      </c>
      <c r="B13" s="37" t="s">
        <v>49</v>
      </c>
      <c r="C13" s="38" t="s">
        <v>50</v>
      </c>
      <c r="D13" s="39" t="s">
        <v>46</v>
      </c>
      <c r="E13" s="40">
        <v>6</v>
      </c>
      <c r="F13" s="41">
        <v>68.7</v>
      </c>
      <c r="G13" s="42">
        <f>(E13*F13)*1.2338</f>
        <v>508.57236000000006</v>
      </c>
      <c r="H13" s="36"/>
    </row>
    <row r="14" spans="1:8" s="43" customFormat="1" ht="12.75">
      <c r="A14" s="37" t="s">
        <v>3</v>
      </c>
      <c r="B14" s="37">
        <v>85397</v>
      </c>
      <c r="C14" s="38" t="s">
        <v>51</v>
      </c>
      <c r="D14" s="39" t="s">
        <v>5</v>
      </c>
      <c r="E14" s="40">
        <f>(2.5+1.95+1.95)*3</f>
        <v>19.200000000000003</v>
      </c>
      <c r="F14" s="41">
        <v>16.48</v>
      </c>
      <c r="G14" s="35">
        <f>(E14*F14)*1.2338</f>
        <v>390.3940608000001</v>
      </c>
      <c r="H14" s="36"/>
    </row>
    <row r="15" spans="1:8" s="43" customFormat="1" ht="12.75">
      <c r="A15" s="37" t="s">
        <v>19</v>
      </c>
      <c r="B15" s="37">
        <v>85333</v>
      </c>
      <c r="C15" s="38" t="s">
        <v>52</v>
      </c>
      <c r="D15" s="39" t="s">
        <v>7</v>
      </c>
      <c r="E15" s="40">
        <v>2</v>
      </c>
      <c r="F15" s="41">
        <v>14.19</v>
      </c>
      <c r="G15" s="35">
        <f>(E15*F15)*1.2338</f>
        <v>35.015243999999996</v>
      </c>
      <c r="H15" s="36"/>
    </row>
    <row r="16" spans="1:8" s="43" customFormat="1" ht="25.5">
      <c r="A16" s="37" t="s">
        <v>20</v>
      </c>
      <c r="B16" s="37">
        <v>85417</v>
      </c>
      <c r="C16" s="38" t="s">
        <v>53</v>
      </c>
      <c r="D16" s="39" t="s">
        <v>6</v>
      </c>
      <c r="E16" s="40">
        <v>5</v>
      </c>
      <c r="F16" s="41">
        <v>2.88</v>
      </c>
      <c r="G16" s="35">
        <f>(E16*F16)*1.2338</f>
        <v>17.76672</v>
      </c>
      <c r="H16" s="36"/>
    </row>
    <row r="17" spans="1:8" s="16" customFormat="1" ht="12.75" customHeight="1">
      <c r="A17" s="37" t="s">
        <v>69</v>
      </c>
      <c r="B17" s="48">
        <v>72142</v>
      </c>
      <c r="C17" s="49" t="s">
        <v>54</v>
      </c>
      <c r="D17" s="32" t="s">
        <v>7</v>
      </c>
      <c r="E17" s="50">
        <v>1</v>
      </c>
      <c r="F17" s="34">
        <v>8.02</v>
      </c>
      <c r="G17" s="35">
        <f>(F17*E17)*1.2338</f>
        <v>9.895076</v>
      </c>
      <c r="H17" s="36"/>
    </row>
    <row r="18" spans="1:8" s="16" customFormat="1" ht="12.75" customHeight="1">
      <c r="A18" s="37" t="s">
        <v>70</v>
      </c>
      <c r="B18" s="48">
        <v>72143</v>
      </c>
      <c r="C18" s="49" t="s">
        <v>55</v>
      </c>
      <c r="D18" s="32" t="s">
        <v>7</v>
      </c>
      <c r="E18" s="50">
        <v>1</v>
      </c>
      <c r="F18" s="34">
        <v>38.79</v>
      </c>
      <c r="G18" s="35">
        <f>(F18*E18)*1.2338</f>
        <v>47.859102</v>
      </c>
      <c r="H18" s="36"/>
    </row>
    <row r="19" spans="1:8" s="16" customFormat="1" ht="12.75" customHeight="1">
      <c r="A19" s="37" t="s">
        <v>71</v>
      </c>
      <c r="B19" s="48" t="s">
        <v>57</v>
      </c>
      <c r="C19" s="49" t="s">
        <v>56</v>
      </c>
      <c r="D19" s="32" t="s">
        <v>5</v>
      </c>
      <c r="E19" s="50">
        <v>4.95</v>
      </c>
      <c r="F19" s="34">
        <v>18.17</v>
      </c>
      <c r="G19" s="35">
        <f>(F19*E19)*1.2338</f>
        <v>110.96982270000001</v>
      </c>
      <c r="H19" s="36"/>
    </row>
    <row r="20" spans="1:8" s="16" customFormat="1" ht="12.75" customHeight="1">
      <c r="A20" s="37" t="s">
        <v>72</v>
      </c>
      <c r="B20" s="48">
        <v>83519</v>
      </c>
      <c r="C20" s="49" t="s">
        <v>58</v>
      </c>
      <c r="D20" s="32" t="s">
        <v>46</v>
      </c>
      <c r="E20" s="50">
        <f>6*0.1</f>
        <v>0.6000000000000001</v>
      </c>
      <c r="F20" s="34">
        <v>411.9</v>
      </c>
      <c r="G20" s="35">
        <f>F20*E20</f>
        <v>247.14000000000001</v>
      </c>
      <c r="H20" s="36"/>
    </row>
    <row r="21" spans="1:8" s="16" customFormat="1" ht="25.5">
      <c r="A21" s="37" t="s">
        <v>73</v>
      </c>
      <c r="B21" s="48">
        <v>75481</v>
      </c>
      <c r="C21" s="49" t="s">
        <v>59</v>
      </c>
      <c r="D21" s="32" t="s">
        <v>5</v>
      </c>
      <c r="E21" s="50">
        <v>12</v>
      </c>
      <c r="F21" s="34">
        <v>14.53</v>
      </c>
      <c r="G21" s="35">
        <f>(F21*E21)*1.2338</f>
        <v>215.12536799999998</v>
      </c>
      <c r="H21" s="36"/>
    </row>
    <row r="22" spans="1:8" s="16" customFormat="1" ht="12.75" customHeight="1">
      <c r="A22" s="37" t="s">
        <v>74</v>
      </c>
      <c r="B22" s="48">
        <v>87310</v>
      </c>
      <c r="C22" s="49" t="s">
        <v>60</v>
      </c>
      <c r="D22" s="32" t="s">
        <v>46</v>
      </c>
      <c r="E22" s="50">
        <f>12*0.05</f>
        <v>0.6000000000000001</v>
      </c>
      <c r="F22" s="34">
        <v>281.55</v>
      </c>
      <c r="G22" s="35">
        <f>(F22*E22)*1.2338</f>
        <v>208.42583400000004</v>
      </c>
      <c r="H22" s="36"/>
    </row>
    <row r="23" spans="1:8" s="16" customFormat="1" ht="12.75" customHeight="1">
      <c r="A23" s="37" t="s">
        <v>75</v>
      </c>
      <c r="B23" s="84">
        <v>87246</v>
      </c>
      <c r="C23" s="75" t="s">
        <v>61</v>
      </c>
      <c r="D23" s="76" t="s">
        <v>5</v>
      </c>
      <c r="E23" s="77">
        <v>4.95</v>
      </c>
      <c r="F23" s="78">
        <v>30.01</v>
      </c>
      <c r="G23" s="79">
        <f>(F23*E23)*1.2338</f>
        <v>183.28037310000002</v>
      </c>
      <c r="H23" s="36"/>
    </row>
    <row r="24" spans="1:8" s="16" customFormat="1" ht="12.75" customHeight="1">
      <c r="A24" s="37" t="s">
        <v>76</v>
      </c>
      <c r="B24" s="84"/>
      <c r="C24" s="85"/>
      <c r="D24" s="76"/>
      <c r="E24" s="77"/>
      <c r="F24" s="78"/>
      <c r="G24" s="79"/>
      <c r="H24" s="36"/>
    </row>
    <row r="25" spans="1:8" s="16" customFormat="1" ht="51">
      <c r="A25" s="37" t="s">
        <v>77</v>
      </c>
      <c r="B25" s="80">
        <v>90844</v>
      </c>
      <c r="C25" s="81" t="s">
        <v>63</v>
      </c>
      <c r="D25" s="82" t="s">
        <v>7</v>
      </c>
      <c r="E25" s="83">
        <v>1</v>
      </c>
      <c r="F25" s="86">
        <v>573.27</v>
      </c>
      <c r="G25" s="79">
        <f>(E25*F25)*1.2338</f>
        <v>707.300526</v>
      </c>
      <c r="H25" s="36"/>
    </row>
    <row r="26" spans="1:8" s="16" customFormat="1" ht="12.75">
      <c r="A26" s="37" t="s">
        <v>78</v>
      </c>
      <c r="B26" s="37">
        <v>84645</v>
      </c>
      <c r="C26" s="38" t="s">
        <v>62</v>
      </c>
      <c r="D26" s="39" t="s">
        <v>5</v>
      </c>
      <c r="E26" s="40">
        <f>0.9*2.1*2</f>
        <v>3.7800000000000002</v>
      </c>
      <c r="F26" s="41">
        <v>13.86</v>
      </c>
      <c r="G26" s="87">
        <f>(E26*F26)</f>
        <v>52.3908</v>
      </c>
      <c r="H26" s="36"/>
    </row>
    <row r="27" spans="1:8" s="16" customFormat="1" ht="25.5">
      <c r="A27" s="37" t="s">
        <v>79</v>
      </c>
      <c r="B27" s="37">
        <v>88489</v>
      </c>
      <c r="C27" s="38" t="s">
        <v>87</v>
      </c>
      <c r="D27" s="39" t="s">
        <v>5</v>
      </c>
      <c r="E27" s="40">
        <v>35</v>
      </c>
      <c r="F27" s="41">
        <v>8.69</v>
      </c>
      <c r="G27" s="79">
        <f aca="true" t="shared" si="0" ref="G27:G32">(E27*F27)*1.2338</f>
        <v>375.26027</v>
      </c>
      <c r="H27" s="36"/>
    </row>
    <row r="28" spans="1:8" s="16" customFormat="1" ht="38.25">
      <c r="A28" s="37" t="s">
        <v>80</v>
      </c>
      <c r="B28" s="80">
        <v>87265</v>
      </c>
      <c r="C28" s="81" t="s">
        <v>64</v>
      </c>
      <c r="D28" s="82" t="s">
        <v>5</v>
      </c>
      <c r="E28" s="83">
        <v>27</v>
      </c>
      <c r="F28" s="86">
        <v>31.6</v>
      </c>
      <c r="G28" s="79">
        <f t="shared" si="0"/>
        <v>1052.6781600000002</v>
      </c>
      <c r="H28" s="36"/>
    </row>
    <row r="29" spans="1:8" s="16" customFormat="1" ht="38.25">
      <c r="A29" s="37" t="s">
        <v>81</v>
      </c>
      <c r="B29" s="37">
        <v>72739</v>
      </c>
      <c r="C29" s="38" t="s">
        <v>65</v>
      </c>
      <c r="D29" s="39" t="s">
        <v>7</v>
      </c>
      <c r="E29" s="40">
        <v>1</v>
      </c>
      <c r="F29" s="41">
        <v>375.09</v>
      </c>
      <c r="G29" s="87">
        <f t="shared" si="0"/>
        <v>462.78604199999995</v>
      </c>
      <c r="H29" s="36"/>
    </row>
    <row r="30" spans="1:8" s="16" customFormat="1" ht="51">
      <c r="A30" s="37" t="s">
        <v>82</v>
      </c>
      <c r="B30" s="37">
        <v>86942</v>
      </c>
      <c r="C30" s="38" t="s">
        <v>66</v>
      </c>
      <c r="D30" s="39" t="s">
        <v>7</v>
      </c>
      <c r="E30" s="40">
        <v>1</v>
      </c>
      <c r="F30" s="41">
        <v>139.84</v>
      </c>
      <c r="G30" s="79">
        <f t="shared" si="0"/>
        <v>172.534592</v>
      </c>
      <c r="H30" s="36"/>
    </row>
    <row r="31" spans="1:8" s="16" customFormat="1" ht="25.5">
      <c r="A31" s="37" t="s">
        <v>83</v>
      </c>
      <c r="B31" s="80"/>
      <c r="C31" s="81" t="s">
        <v>91</v>
      </c>
      <c r="D31" s="82" t="s">
        <v>7</v>
      </c>
      <c r="E31" s="83">
        <v>3</v>
      </c>
      <c r="F31" s="86">
        <v>160</v>
      </c>
      <c r="G31" s="79">
        <f t="shared" si="0"/>
        <v>592.224</v>
      </c>
      <c r="H31" s="36"/>
    </row>
    <row r="32" spans="1:8" s="16" customFormat="1" ht="25.5">
      <c r="A32" s="37" t="s">
        <v>84</v>
      </c>
      <c r="B32" s="37">
        <v>40729</v>
      </c>
      <c r="C32" s="38" t="s">
        <v>67</v>
      </c>
      <c r="D32" s="39" t="s">
        <v>7</v>
      </c>
      <c r="E32" s="40">
        <v>1</v>
      </c>
      <c r="F32" s="41">
        <v>177.17</v>
      </c>
      <c r="G32" s="87">
        <f t="shared" si="0"/>
        <v>218.592346</v>
      </c>
      <c r="H32" s="36"/>
    </row>
    <row r="33" spans="1:8" s="16" customFormat="1" ht="12.75">
      <c r="A33" s="37" t="s">
        <v>85</v>
      </c>
      <c r="B33" s="37">
        <v>9537</v>
      </c>
      <c r="C33" s="38" t="s">
        <v>68</v>
      </c>
      <c r="D33" s="39" t="s">
        <v>5</v>
      </c>
      <c r="E33" s="40">
        <v>4.95</v>
      </c>
      <c r="F33" s="41">
        <v>1.88</v>
      </c>
      <c r="G33" s="79">
        <f>(E33*F33)</f>
        <v>9.306</v>
      </c>
      <c r="H33" s="36"/>
    </row>
    <row r="34" spans="1:7" ht="12.75" customHeight="1">
      <c r="A34" s="137" t="s">
        <v>4</v>
      </c>
      <c r="B34" s="138"/>
      <c r="C34" s="138"/>
      <c r="D34" s="138"/>
      <c r="E34" s="138"/>
      <c r="F34" s="139"/>
      <c r="G34" s="28">
        <f>SUM(G13:G33)</f>
        <v>5617.516696600001</v>
      </c>
    </row>
    <row r="35" spans="1:7" ht="12.75">
      <c r="A35" s="51"/>
      <c r="B35" s="51"/>
      <c r="C35" s="51"/>
      <c r="D35" s="51"/>
      <c r="E35" s="51"/>
      <c r="F35" s="51"/>
      <c r="G35" s="52"/>
    </row>
    <row r="36" spans="1:8" s="16" customFormat="1" ht="12.75" customHeight="1" thickBot="1">
      <c r="A36" s="2"/>
      <c r="B36" s="2"/>
      <c r="C36" s="2"/>
      <c r="D36" s="2"/>
      <c r="E36" s="2"/>
      <c r="F36" s="2"/>
      <c r="G36" s="2"/>
      <c r="H36" s="36"/>
    </row>
    <row r="37" spans="1:7" ht="13.5" thickBot="1">
      <c r="A37" s="68"/>
      <c r="B37" s="126" t="s">
        <v>14</v>
      </c>
      <c r="C37" s="127"/>
      <c r="D37" s="94"/>
      <c r="E37" s="94"/>
      <c r="F37" s="95"/>
      <c r="G37" s="70">
        <f>G34</f>
        <v>5617.516696600001</v>
      </c>
    </row>
    <row r="38" spans="1:7" ht="13.5" thickBot="1">
      <c r="A38" s="68"/>
      <c r="B38" s="73" t="s">
        <v>15</v>
      </c>
      <c r="C38" s="74" t="s">
        <v>90</v>
      </c>
      <c r="D38" s="91">
        <f>G54</f>
        <v>0.2338</v>
      </c>
      <c r="E38" s="92"/>
      <c r="F38" s="93"/>
      <c r="G38" s="71"/>
    </row>
    <row r="39" spans="1:7" ht="13.5" thickBot="1">
      <c r="A39" s="68"/>
      <c r="B39" s="88" t="s">
        <v>16</v>
      </c>
      <c r="C39" s="89"/>
      <c r="D39" s="89"/>
      <c r="E39" s="89"/>
      <c r="F39" s="90"/>
      <c r="G39" s="72">
        <f>G37+G38</f>
        <v>5617.516696600001</v>
      </c>
    </row>
    <row r="40" spans="1:7" ht="12.75">
      <c r="A40" s="36"/>
      <c r="B40" s="36"/>
      <c r="C40" s="44"/>
      <c r="D40" s="45"/>
      <c r="E40" s="46"/>
      <c r="F40" s="45"/>
      <c r="G40" s="47"/>
    </row>
    <row r="41" spans="1:7" ht="12.75">
      <c r="A41" s="36"/>
      <c r="B41" s="100" t="s">
        <v>44</v>
      </c>
      <c r="C41" s="101"/>
      <c r="D41" s="101"/>
      <c r="E41" s="101"/>
      <c r="F41" s="101"/>
      <c r="G41" s="102"/>
    </row>
    <row r="42" spans="2:8" ht="12.75">
      <c r="B42" s="55"/>
      <c r="C42" s="54"/>
      <c r="D42" s="134" t="s">
        <v>43</v>
      </c>
      <c r="E42" s="135"/>
      <c r="F42" s="136"/>
      <c r="G42" s="56"/>
      <c r="H42"/>
    </row>
    <row r="43" spans="2:8" ht="12.75" customHeight="1">
      <c r="B43" s="96" t="s">
        <v>42</v>
      </c>
      <c r="C43" s="97"/>
      <c r="D43" s="67" t="s">
        <v>41</v>
      </c>
      <c r="E43" s="58" t="s">
        <v>40</v>
      </c>
      <c r="F43" s="57" t="s">
        <v>39</v>
      </c>
      <c r="G43" s="56" t="s">
        <v>38</v>
      </c>
      <c r="H43"/>
    </row>
    <row r="44" spans="2:8" ht="12.75">
      <c r="B44" s="96" t="s">
        <v>37</v>
      </c>
      <c r="C44" s="97"/>
      <c r="D44" s="64">
        <v>0.038</v>
      </c>
      <c r="E44" s="66">
        <v>0.0401</v>
      </c>
      <c r="F44" s="65">
        <v>0.0467</v>
      </c>
      <c r="G44" s="64">
        <v>0.038</v>
      </c>
      <c r="H44"/>
    </row>
    <row r="45" spans="2:8" ht="12.75">
      <c r="B45" s="96" t="s">
        <v>36</v>
      </c>
      <c r="C45" s="97"/>
      <c r="D45" s="64">
        <v>0.0032</v>
      </c>
      <c r="E45" s="66">
        <v>0.004</v>
      </c>
      <c r="F45" s="65">
        <v>0.0074</v>
      </c>
      <c r="G45" s="64">
        <v>0.0032</v>
      </c>
      <c r="H45"/>
    </row>
    <row r="46" spans="2:8" ht="12.75">
      <c r="B46" s="96" t="s">
        <v>35</v>
      </c>
      <c r="C46" s="97"/>
      <c r="D46" s="64">
        <v>0.005</v>
      </c>
      <c r="E46" s="66">
        <v>0.0056</v>
      </c>
      <c r="F46" s="65">
        <v>0.0097</v>
      </c>
      <c r="G46" s="64">
        <v>0.005</v>
      </c>
      <c r="H46"/>
    </row>
    <row r="47" spans="2:8" ht="12.75">
      <c r="B47" s="96" t="s">
        <v>34</v>
      </c>
      <c r="C47" s="97"/>
      <c r="D47" s="64">
        <v>0.0102</v>
      </c>
      <c r="E47" s="66">
        <v>0.0111</v>
      </c>
      <c r="F47" s="65">
        <v>0.0121</v>
      </c>
      <c r="G47" s="64">
        <v>0.0102</v>
      </c>
      <c r="H47"/>
    </row>
    <row r="48" spans="2:8" ht="12.75">
      <c r="B48" s="96" t="s">
        <v>33</v>
      </c>
      <c r="C48" s="97"/>
      <c r="D48" s="64">
        <v>0.0664</v>
      </c>
      <c r="E48" s="66">
        <v>0.073</v>
      </c>
      <c r="F48" s="65">
        <v>0.0869</v>
      </c>
      <c r="G48" s="64">
        <v>0.0664</v>
      </c>
      <c r="H48"/>
    </row>
    <row r="49" spans="2:8" ht="12.75">
      <c r="B49" s="103" t="s">
        <v>32</v>
      </c>
      <c r="C49" s="104"/>
      <c r="D49" s="63"/>
      <c r="E49" s="62"/>
      <c r="F49" s="61"/>
      <c r="G49" s="53">
        <v>0.0365</v>
      </c>
      <c r="H49"/>
    </row>
    <row r="50" spans="2:8" ht="12.75">
      <c r="B50" s="103" t="s">
        <v>31</v>
      </c>
      <c r="C50" s="104"/>
      <c r="D50" s="60"/>
      <c r="E50" s="58"/>
      <c r="F50" s="57"/>
      <c r="G50" s="53">
        <v>0.03</v>
      </c>
      <c r="H50"/>
    </row>
    <row r="51" spans="2:8" ht="12.75">
      <c r="B51" s="103" t="s">
        <v>30</v>
      </c>
      <c r="C51" s="104"/>
      <c r="D51" s="59"/>
      <c r="E51" s="58"/>
      <c r="F51" s="57"/>
      <c r="G51" s="53">
        <v>0.02</v>
      </c>
      <c r="H51"/>
    </row>
    <row r="52" spans="2:8" ht="12.75">
      <c r="B52" s="103" t="s">
        <v>29</v>
      </c>
      <c r="C52" s="104"/>
      <c r="D52" s="105" t="s">
        <v>28</v>
      </c>
      <c r="E52" s="106"/>
      <c r="F52" s="107"/>
      <c r="G52" s="56"/>
      <c r="H52"/>
    </row>
    <row r="53" spans="2:8" ht="12.75">
      <c r="B53" s="103" t="s">
        <v>27</v>
      </c>
      <c r="C53" s="104"/>
      <c r="D53" s="105"/>
      <c r="E53" s="106"/>
      <c r="F53" s="107"/>
      <c r="G53" s="53">
        <v>0.2073</v>
      </c>
      <c r="H53"/>
    </row>
    <row r="54" spans="2:8" ht="12.75">
      <c r="B54" s="103" t="s">
        <v>26</v>
      </c>
      <c r="C54" s="104"/>
      <c r="D54" s="105"/>
      <c r="E54" s="106"/>
      <c r="F54" s="107"/>
      <c r="G54" s="69">
        <v>0.2338</v>
      </c>
      <c r="H54"/>
    </row>
    <row r="55" spans="2:8" ht="12.75">
      <c r="B55" s="114" t="s">
        <v>25</v>
      </c>
      <c r="C55" s="115"/>
      <c r="D55" s="115"/>
      <c r="E55" s="115"/>
      <c r="F55" s="115"/>
      <c r="G55" s="116"/>
      <c r="H55"/>
    </row>
    <row r="56" spans="2:8" ht="12.75">
      <c r="B56" s="131"/>
      <c r="C56" s="132"/>
      <c r="D56" s="132"/>
      <c r="E56" s="132"/>
      <c r="F56" s="132"/>
      <c r="G56" s="133"/>
      <c r="H56"/>
    </row>
    <row r="57" spans="2:8" ht="12.75">
      <c r="B57" s="108" t="s">
        <v>24</v>
      </c>
      <c r="C57" s="117" t="s">
        <v>23</v>
      </c>
      <c r="D57" s="118"/>
      <c r="E57" s="117" t="s">
        <v>22</v>
      </c>
      <c r="F57" s="121"/>
      <c r="G57" s="118"/>
      <c r="H57"/>
    </row>
    <row r="58" spans="2:8" ht="12.75">
      <c r="B58" s="109"/>
      <c r="C58" s="119"/>
      <c r="D58" s="120"/>
      <c r="E58" s="119"/>
      <c r="F58" s="122"/>
      <c r="G58" s="120"/>
      <c r="H58"/>
    </row>
    <row r="59" spans="2:8" ht="12.75">
      <c r="B59" s="109"/>
      <c r="C59" s="119" t="s">
        <v>21</v>
      </c>
      <c r="D59" s="120"/>
      <c r="E59" s="119"/>
      <c r="F59" s="122"/>
      <c r="G59" s="120"/>
      <c r="H59"/>
    </row>
    <row r="60" spans="2:8" ht="12.75">
      <c r="B60" s="110"/>
      <c r="C60" s="123"/>
      <c r="D60" s="125"/>
      <c r="E60" s="123"/>
      <c r="F60" s="124"/>
      <c r="G60" s="125"/>
      <c r="H60"/>
    </row>
    <row r="61" spans="2:8" ht="12.75">
      <c r="B61" s="98"/>
      <c r="C61" s="98"/>
      <c r="D61" s="98"/>
      <c r="E61" s="98"/>
      <c r="F61" s="98"/>
      <c r="G61" s="98"/>
      <c r="H61"/>
    </row>
    <row r="62" spans="2:8" ht="12.75">
      <c r="B62" s="99"/>
      <c r="C62" s="99"/>
      <c r="D62" s="99"/>
      <c r="E62" s="99"/>
      <c r="F62" s="99"/>
      <c r="G62" s="99"/>
      <c r="H62"/>
    </row>
    <row r="63" ht="12.75">
      <c r="H63"/>
    </row>
  </sheetData>
  <sheetProtection/>
  <mergeCells count="33">
    <mergeCell ref="A6:G6"/>
    <mergeCell ref="C10:G10"/>
    <mergeCell ref="B56:G56"/>
    <mergeCell ref="B51:C51"/>
    <mergeCell ref="B52:C52"/>
    <mergeCell ref="B53:C53"/>
    <mergeCell ref="B54:C54"/>
    <mergeCell ref="B45:C45"/>
    <mergeCell ref="D42:F42"/>
    <mergeCell ref="A34:F34"/>
    <mergeCell ref="C12:G12"/>
    <mergeCell ref="D53:F53"/>
    <mergeCell ref="D54:F54"/>
    <mergeCell ref="B55:G55"/>
    <mergeCell ref="B50:C50"/>
    <mergeCell ref="C57:D58"/>
    <mergeCell ref="E57:G60"/>
    <mergeCell ref="C59:D60"/>
    <mergeCell ref="B37:C37"/>
    <mergeCell ref="B62:G62"/>
    <mergeCell ref="B41:G41"/>
    <mergeCell ref="B46:C46"/>
    <mergeCell ref="B47:C47"/>
    <mergeCell ref="B48:C48"/>
    <mergeCell ref="B49:C49"/>
    <mergeCell ref="D52:F52"/>
    <mergeCell ref="B57:B60"/>
    <mergeCell ref="B39:F39"/>
    <mergeCell ref="D38:F38"/>
    <mergeCell ref="D37:F37"/>
    <mergeCell ref="B43:C43"/>
    <mergeCell ref="B44:C44"/>
    <mergeCell ref="B61:G61"/>
  </mergeCells>
  <conditionalFormatting sqref="E8:F8">
    <cfRule type="cellIs" priority="6" dxfId="0" operator="equal" stopIfTrue="1">
      <formula>0</formula>
    </cfRule>
  </conditionalFormatting>
  <printOptions horizontalCentered="1" verticalCentered="1"/>
  <pageMargins left="0.1968503937007874" right="0.11811023622047245" top="0.35433070866141736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Odair</cp:lastModifiedBy>
  <cp:lastPrinted>2015-10-15T18:45:50Z</cp:lastPrinted>
  <dcterms:created xsi:type="dcterms:W3CDTF">2009-07-02T17:29:30Z</dcterms:created>
  <dcterms:modified xsi:type="dcterms:W3CDTF">2016-05-10T15:45:58Z</dcterms:modified>
  <cp:category/>
  <cp:version/>
  <cp:contentType/>
  <cp:contentStatus/>
</cp:coreProperties>
</file>