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DS" sheetId="1" r:id="rId1"/>
  </sheets>
  <definedNames>
    <definedName name="_xlnm.Print_Titles" localSheetId="0">'MDS'!$1:$10</definedName>
  </definedNames>
  <calcPr fullCalcOnLoad="1"/>
</workbook>
</file>

<file path=xl/sharedStrings.xml><?xml version="1.0" encoding="utf-8"?>
<sst xmlns="http://schemas.openxmlformats.org/spreadsheetml/2006/main" count="563" uniqueCount="441">
  <si>
    <t>Subtotal item 21.0</t>
  </si>
  <si>
    <t>Limpeza final da obra</t>
  </si>
  <si>
    <t>Subtotal item 20.0</t>
  </si>
  <si>
    <t>20.0</t>
  </si>
  <si>
    <t>13.3.3</t>
  </si>
  <si>
    <t>13.2.1</t>
  </si>
  <si>
    <t>13.2.2</t>
  </si>
  <si>
    <t>13.4.1</t>
  </si>
  <si>
    <t>13.4.2</t>
  </si>
  <si>
    <t>13.4.3</t>
  </si>
  <si>
    <t>18.0</t>
  </si>
  <si>
    <t>18.1</t>
  </si>
  <si>
    <t>Subtotal item 18.0</t>
  </si>
  <si>
    <t>19.0</t>
  </si>
  <si>
    <t>19.1</t>
  </si>
  <si>
    <t>19.2</t>
  </si>
  <si>
    <t>Subtotal item 19.0</t>
  </si>
  <si>
    <t xml:space="preserve">Planilha Orçamentária </t>
  </si>
  <si>
    <t>1.0</t>
  </si>
  <si>
    <t xml:space="preserve"> m²</t>
  </si>
  <si>
    <t>1.1</t>
  </si>
  <si>
    <t>1.2</t>
  </si>
  <si>
    <t>1.3</t>
  </si>
  <si>
    <t>1.4</t>
  </si>
  <si>
    <t>1.5</t>
  </si>
  <si>
    <t>Subtotal item 1.0</t>
  </si>
  <si>
    <t>m³</t>
  </si>
  <si>
    <t xml:space="preserve">Regularização e compactação do fundo de valas </t>
  </si>
  <si>
    <t>2.0</t>
  </si>
  <si>
    <t>2.1</t>
  </si>
  <si>
    <t>2.2</t>
  </si>
  <si>
    <t>2.3</t>
  </si>
  <si>
    <t>2.4</t>
  </si>
  <si>
    <t>3.1.2</t>
  </si>
  <si>
    <t>3.2.2</t>
  </si>
  <si>
    <t>3.0</t>
  </si>
  <si>
    <t>m²</t>
  </si>
  <si>
    <t>Subtotal item 2.0</t>
  </si>
  <si>
    <t>Subtotal item 3.0</t>
  </si>
  <si>
    <t>3.1</t>
  </si>
  <si>
    <t>3.1.1</t>
  </si>
  <si>
    <t>3.2</t>
  </si>
  <si>
    <t>3.2.1</t>
  </si>
  <si>
    <t>4.1.1</t>
  </si>
  <si>
    <t>4.2.1</t>
  </si>
  <si>
    <t>4.0</t>
  </si>
  <si>
    <t>4.1</t>
  </si>
  <si>
    <t>4.2</t>
  </si>
  <si>
    <t>4.3</t>
  </si>
  <si>
    <t>Subtotal item 4.0</t>
  </si>
  <si>
    <t>5.0</t>
  </si>
  <si>
    <t>5.1</t>
  </si>
  <si>
    <t>5.1.1</t>
  </si>
  <si>
    <t>Subtotal item 5.0</t>
  </si>
  <si>
    <t>6.0</t>
  </si>
  <si>
    <t>6.1</t>
  </si>
  <si>
    <t>6.1.3</t>
  </si>
  <si>
    <t>6.3</t>
  </si>
  <si>
    <t>6.3.1</t>
  </si>
  <si>
    <t>6.3.2</t>
  </si>
  <si>
    <t>6.3.3</t>
  </si>
  <si>
    <t>Subtotal item 6.0</t>
  </si>
  <si>
    <t>7.0</t>
  </si>
  <si>
    <t>7.1</t>
  </si>
  <si>
    <t>7.2</t>
  </si>
  <si>
    <t>7.3</t>
  </si>
  <si>
    <t>m</t>
  </si>
  <si>
    <t>Subtotal item 7.0</t>
  </si>
  <si>
    <t>8.0</t>
  </si>
  <si>
    <t>8.1</t>
  </si>
  <si>
    <t>8.2</t>
  </si>
  <si>
    <t>Subtotal item 8.0</t>
  </si>
  <si>
    <t>9.0</t>
  </si>
  <si>
    <t xml:space="preserve">Chapisco de aderência em paredes internas e externas </t>
  </si>
  <si>
    <t>9.1</t>
  </si>
  <si>
    <t>9.3</t>
  </si>
  <si>
    <t>9.4</t>
  </si>
  <si>
    <t>9.5</t>
  </si>
  <si>
    <t>Subtotal item 9.0</t>
  </si>
  <si>
    <t>10.0</t>
  </si>
  <si>
    <t>10.1</t>
  </si>
  <si>
    <t>10.2</t>
  </si>
  <si>
    <t>10.3</t>
  </si>
  <si>
    <t xml:space="preserve">Camada regularizadora e=3cm </t>
  </si>
  <si>
    <t>Subtotal item 10.0</t>
  </si>
  <si>
    <t>11.0</t>
  </si>
  <si>
    <t>Subtotal item 11.0</t>
  </si>
  <si>
    <t>11.1</t>
  </si>
  <si>
    <t>12.0</t>
  </si>
  <si>
    <t>12.1</t>
  </si>
  <si>
    <t>12.2</t>
  </si>
  <si>
    <t>13.0</t>
  </si>
  <si>
    <t>Subtotal item 13.0</t>
  </si>
  <si>
    <t>14.0</t>
  </si>
  <si>
    <t>14.1</t>
  </si>
  <si>
    <t>14.2</t>
  </si>
  <si>
    <t>Subtotal item 14.0</t>
  </si>
  <si>
    <t>15.0</t>
  </si>
  <si>
    <t>15.1</t>
  </si>
  <si>
    <t>15.2</t>
  </si>
  <si>
    <t>Subtotal item 15.0</t>
  </si>
  <si>
    <t>16.1.2</t>
  </si>
  <si>
    <t>16.2.1</t>
  </si>
  <si>
    <t>16.2.2</t>
  </si>
  <si>
    <t>16.0</t>
  </si>
  <si>
    <t>16.1</t>
  </si>
  <si>
    <t>16.1.1</t>
  </si>
  <si>
    <t>16.2</t>
  </si>
  <si>
    <t>17.0</t>
  </si>
  <si>
    <t>17.1</t>
  </si>
  <si>
    <t>Subtotal item 17.0</t>
  </si>
  <si>
    <t>13.1</t>
  </si>
  <si>
    <t>unid</t>
  </si>
  <si>
    <t>13.2</t>
  </si>
  <si>
    <t>13.3</t>
  </si>
  <si>
    <t>13.4</t>
  </si>
  <si>
    <t>6.1.7</t>
  </si>
  <si>
    <t>14.3</t>
  </si>
  <si>
    <t>13.3.1</t>
  </si>
  <si>
    <t>13.3.2</t>
  </si>
  <si>
    <t xml:space="preserve">Ligação provisória de energia elétrica em baixa tensão </t>
  </si>
  <si>
    <t>Item</t>
  </si>
  <si>
    <t>Descrição dos Serviços</t>
  </si>
  <si>
    <t>Unid.</t>
  </si>
  <si>
    <t>Quant.</t>
  </si>
  <si>
    <t>Valor Unit.(R$)</t>
  </si>
  <si>
    <t>Valor Total(R$)</t>
  </si>
  <si>
    <t xml:space="preserve">Serviços Preliminares </t>
  </si>
  <si>
    <t xml:space="preserve">Infra-estrutura: Fundações </t>
  </si>
  <si>
    <t>Movimento de Terra</t>
  </si>
  <si>
    <t>Superestrutura</t>
  </si>
  <si>
    <t>Paredes</t>
  </si>
  <si>
    <t>Esquadrias</t>
  </si>
  <si>
    <t>Cobertura</t>
  </si>
  <si>
    <t>Impermeabilização</t>
  </si>
  <si>
    <t>Revestimento de Paredes</t>
  </si>
  <si>
    <t>Pavimentação</t>
  </si>
  <si>
    <t>Rodapés e Peitoris</t>
  </si>
  <si>
    <t>Pintura</t>
  </si>
  <si>
    <t>Instalação Telefônica</t>
  </si>
  <si>
    <t>Instalação Elétrica</t>
  </si>
  <si>
    <t>Instalação Sanitária</t>
  </si>
  <si>
    <t>Prevenção e Combate a Incêndio</t>
  </si>
  <si>
    <t>Louças e Metais</t>
  </si>
  <si>
    <t>Serviços Diversos</t>
  </si>
  <si>
    <t>Serviços Finais</t>
  </si>
  <si>
    <t>74209/001</t>
  </si>
  <si>
    <t>Placa da obra em chapa de aço galvanizado - padrão Governo Federal</t>
  </si>
  <si>
    <t>73822/001</t>
  </si>
  <si>
    <t>Limpeza do terreno</t>
  </si>
  <si>
    <t>Ligação provisória de água/esgoto</t>
  </si>
  <si>
    <t>73960/001</t>
  </si>
  <si>
    <t>74220/001</t>
  </si>
  <si>
    <t>Tapume em chapa de madeira compensada (6mm)  com pintura a cal</t>
  </si>
  <si>
    <t>1.6</t>
  </si>
  <si>
    <t>74210/001</t>
  </si>
  <si>
    <t>Barracão para escritório, depósito, sanitários, refeitório e alojamento,  com piso cimentado e cobertura em telha fibrocimento 4mm</t>
  </si>
  <si>
    <t>1.7</t>
  </si>
  <si>
    <t>73992/00</t>
  </si>
  <si>
    <t>73904/002</t>
  </si>
  <si>
    <t xml:space="preserve">Reaterro compactado de vala com material da obra  </t>
  </si>
  <si>
    <t>Embasamento,  Vigas Baldrame e "Pescoço" dos Pilares</t>
  </si>
  <si>
    <r>
      <t xml:space="preserve">Escavação manual de cavas (fundações rasas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2,00m)</t>
    </r>
  </si>
  <si>
    <t>73817/002</t>
  </si>
  <si>
    <t>Embasamento com material granular (pedra rachão)</t>
  </si>
  <si>
    <t>3.1.3</t>
  </si>
  <si>
    <t>Forma de madeira comum para fundações (vigas/pescoço), inclusive desforma</t>
  </si>
  <si>
    <t>3.1.4</t>
  </si>
  <si>
    <t>74254/002</t>
  </si>
  <si>
    <r>
      <t xml:space="preserve">Armação aço CA-50,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6,3mm (1/4) a </t>
    </r>
    <r>
      <rPr>
        <sz val="10"/>
        <rFont val="Calibri"/>
        <family val="2"/>
      </rPr>
      <t>Ø</t>
    </r>
    <r>
      <rPr>
        <sz val="10"/>
        <rFont val="Arial"/>
        <family val="2"/>
      </rPr>
      <t>12,5mm (1/2) - vigas/pescoço</t>
    </r>
  </si>
  <si>
    <t>Kg</t>
  </si>
  <si>
    <t>3.1.5</t>
  </si>
  <si>
    <t>73942/002</t>
  </si>
  <si>
    <r>
      <t xml:space="preserve">Armação aço CA-60,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3.4mm (1/4) a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6.0mm (1/2) - vigas/pescoço</t>
    </r>
  </si>
  <si>
    <t>3.1.6</t>
  </si>
  <si>
    <t>73972/002</t>
  </si>
  <si>
    <t>Concreto estrutural (Fck =20MPa) para vigas/pescoço</t>
  </si>
  <si>
    <t>73907/004</t>
  </si>
  <si>
    <t>Lastro de concreto magro, e=3,0 cm, preparo mecânico,  inclusive aditivo</t>
  </si>
  <si>
    <t>3.2.3</t>
  </si>
  <si>
    <t>74007/002</t>
  </si>
  <si>
    <t>Forma com tábuas de madeira 2,5 x 30 cm, inclusive desforma</t>
  </si>
  <si>
    <t>4.1.2</t>
  </si>
  <si>
    <r>
      <t xml:space="preserve">Armação aço CA-50,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6,3mm (1/4) a </t>
    </r>
    <r>
      <rPr>
        <sz val="10"/>
        <rFont val="Calibri"/>
        <family val="2"/>
      </rPr>
      <t>Ø</t>
    </r>
    <r>
      <rPr>
        <sz val="10"/>
        <rFont val="Arial"/>
        <family val="2"/>
      </rPr>
      <t>12,5mm (1/2)</t>
    </r>
  </si>
  <si>
    <t>4.1.3</t>
  </si>
  <si>
    <r>
      <t xml:space="preserve">Armação aço CA-60,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3.4mm (1/4) a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6.0mm (1/2) </t>
    </r>
  </si>
  <si>
    <t>4.1.4</t>
  </si>
  <si>
    <t xml:space="preserve">Concreto estrutural (Fck =20MPa) </t>
  </si>
  <si>
    <t>Concreto Armado para Vergas</t>
  </si>
  <si>
    <t>74200/001</t>
  </si>
  <si>
    <t>Verga pré-moldada em concreto armado (Fck= 15Mpa) - 10x10cm</t>
  </si>
  <si>
    <t>Laje Pré-Moldada</t>
  </si>
  <si>
    <t xml:space="preserve">Alvenaria de vedação </t>
  </si>
  <si>
    <t>Portas de Madeira e Vidro</t>
  </si>
  <si>
    <t>Porta de Madeira - PM 1 (80 x 210) - com ferragens</t>
  </si>
  <si>
    <t>Janelas metálicas</t>
  </si>
  <si>
    <t>73971/001</t>
  </si>
  <si>
    <t>Impermeabilização com manta asfáltica 4mm - calhas e laje</t>
  </si>
  <si>
    <t>Proteção mecânica c/ argamassa traço 1:3, espessura 2cm</t>
  </si>
  <si>
    <t>73925/002</t>
  </si>
  <si>
    <t>73977/001</t>
  </si>
  <si>
    <t>74108/001</t>
  </si>
  <si>
    <t>Piso cerâmico PEI IV - 30 x 30, assentado com argamassa,  inclusive rejunte</t>
  </si>
  <si>
    <t>73985/001</t>
  </si>
  <si>
    <t>Rodapé cerâmico  PEI IV,  assentado com argamassa,  inclusive rejunte</t>
  </si>
  <si>
    <t>73954/002</t>
  </si>
  <si>
    <t xml:space="preserve">Pintura acrílica 02 demãos sobre paredes/tetos </t>
  </si>
  <si>
    <t>Quadro  de Distribuição de Luz e Força (QDLF)</t>
  </si>
  <si>
    <t>73953/002</t>
  </si>
  <si>
    <t>Luminária completa de sobrepor tipo calha 2x 20w c/ reator/lamp. fluoresc.</t>
  </si>
  <si>
    <t>Luminária completa de sobrepor tipo calha 2x 40w c/ reator/lamp. fluoresc.</t>
  </si>
  <si>
    <t>pt</t>
  </si>
  <si>
    <t>74042/002</t>
  </si>
  <si>
    <t>Interruptor duplo com eletroduto PVC 1/2" (13mm) e caixa 4X2"</t>
  </si>
  <si>
    <t>74042/007</t>
  </si>
  <si>
    <t>Interruptor three -way com eletroduto PVC 3/4"(20mm) e caixa 4X2"</t>
  </si>
  <si>
    <t>73917/001</t>
  </si>
  <si>
    <t xml:space="preserve">Tomada bipolar 10A/250V p/ piso c/ eletroduto PVC 1/2" (13mm) e caixa 4X2" </t>
  </si>
  <si>
    <t>74054/003</t>
  </si>
  <si>
    <t xml:space="preserve">Tomada p/ ar condicionado (caixa,eletrodutos, fios e tomada) </t>
  </si>
  <si>
    <t xml:space="preserve">Eletroduto PVC rígido roscável  20 mm (3/4") </t>
  </si>
  <si>
    <t>73768/003</t>
  </si>
  <si>
    <t>Cabo telefônico CI-50, 10 pares</t>
  </si>
  <si>
    <t>73918/001</t>
  </si>
  <si>
    <t>Caixa de passagem para telefone 10X10X5cm</t>
  </si>
  <si>
    <t>14.4</t>
  </si>
  <si>
    <t>74052/002</t>
  </si>
  <si>
    <t>Quadro de distribuição para telefone nº.3, 40 x40 x 12cm</t>
  </si>
  <si>
    <t>15.1.1</t>
  </si>
  <si>
    <t>75030/001</t>
  </si>
  <si>
    <r>
      <t xml:space="preserve">Tubo em PVC soldável água fria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25mm, inclusive conexões</t>
    </r>
  </si>
  <si>
    <t>15.1.2</t>
  </si>
  <si>
    <t>75030/002</t>
  </si>
  <si>
    <r>
      <t xml:space="preserve">Tubo em PVC soldável água fria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32mm, inclusive conexões</t>
    </r>
  </si>
  <si>
    <t>15.1.3</t>
  </si>
  <si>
    <t>75030/004</t>
  </si>
  <si>
    <r>
      <t xml:space="preserve">Tubo em PVC soldável água fria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50mm, inclusive conexões</t>
    </r>
  </si>
  <si>
    <t>15.1.4</t>
  </si>
  <si>
    <t>75030/005</t>
  </si>
  <si>
    <r>
      <t xml:space="preserve">Tubo em PVC soldável água fria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60mm, inclusive conexões</t>
    </r>
  </si>
  <si>
    <t>15.1.5</t>
  </si>
  <si>
    <t>Adaptador PVC c/ flanges/anel p/ caixa d'água 20mm x1/2" (entrada e ladrão)</t>
  </si>
  <si>
    <t>15.1.6</t>
  </si>
  <si>
    <t>Adaptador PVC c/ flanges/anel p/ caixa d'água 32mm x1" (limpeza)</t>
  </si>
  <si>
    <t>15.1.7</t>
  </si>
  <si>
    <t>Adaptador PVC c/ flanges/anel p/ caixa d'água 50mm x1 1/2" (barrilete)</t>
  </si>
  <si>
    <t>15.1.8</t>
  </si>
  <si>
    <t>Adaptador PVC c/ flanges/anel p/ caixa d'água 60mm x 2" (barrilete)</t>
  </si>
  <si>
    <t>Acessórios e Complementos</t>
  </si>
  <si>
    <t>15.2.1</t>
  </si>
  <si>
    <t>74180/001</t>
  </si>
  <si>
    <t>Registro de gaveta 2.1/2" (60mm) bruto (barrilete)</t>
  </si>
  <si>
    <t>15.2.2</t>
  </si>
  <si>
    <t>74181/001</t>
  </si>
  <si>
    <t>Registro de gaveta 2" (50mm) bruto (barrilete)</t>
  </si>
  <si>
    <t>15.2.3</t>
  </si>
  <si>
    <t>74058/003</t>
  </si>
  <si>
    <t>Torneira de bóia real 1" (25mm) com balão plástico</t>
  </si>
  <si>
    <t>15.2.4</t>
  </si>
  <si>
    <t>Tubulações e Conexões de PVC</t>
  </si>
  <si>
    <t>74165/004</t>
  </si>
  <si>
    <t>74165/003</t>
  </si>
  <si>
    <t>73958/001</t>
  </si>
  <si>
    <t>Tubo PVC esgoto Ø 100mm, inclusive conexões (rede externa)</t>
  </si>
  <si>
    <t>Tubo PVC esgoto Ø 75mm, inclusive conexões (rede interna)</t>
  </si>
  <si>
    <t>74165/002</t>
  </si>
  <si>
    <t>Tubo PVC esgoto Ø 50mm, inclusive conexões (rede interna)</t>
  </si>
  <si>
    <t>74165/001</t>
  </si>
  <si>
    <t>Tubo PVC esgoto Ø 40mm, inclusive conexões (rede interna)</t>
  </si>
  <si>
    <t>Caixa sifonada PVC 150 x 150 x 50mm</t>
  </si>
  <si>
    <t>74225/001</t>
  </si>
  <si>
    <t>Caixa de gordura PVC 250 x 230 x 75mm, com tampa e porta-tampa</t>
  </si>
  <si>
    <t>74104/001</t>
  </si>
  <si>
    <t>Caixa de inspeção em alvenaria 60 x 60 x 60 cm c/ tampa de concreto</t>
  </si>
  <si>
    <t>74166/001</t>
  </si>
  <si>
    <r>
      <t xml:space="preserve">Caixa de passagem pre- moldada </t>
    </r>
    <r>
      <rPr>
        <sz val="10"/>
        <rFont val="Calibri"/>
        <family val="2"/>
      </rPr>
      <t>Ø</t>
    </r>
    <r>
      <rPr>
        <sz val="10"/>
        <rFont val="Arial"/>
        <family val="2"/>
      </rPr>
      <t>60 cm c/ tampa de concreto</t>
    </r>
  </si>
  <si>
    <t>73775/001</t>
  </si>
  <si>
    <t xml:space="preserve">Extintor de incêndio tipo PQS com 4Kg </t>
  </si>
  <si>
    <t>Louças</t>
  </si>
  <si>
    <t>Vaso sanitário sifonado louça branca, inclusas fixações</t>
  </si>
  <si>
    <t>74230/001</t>
  </si>
  <si>
    <t>Assento plástico para vaso sanitário</t>
  </si>
  <si>
    <t>73947/008</t>
  </si>
  <si>
    <t>Lavatório de louça branca popular 47 x 35cm, inclusos acessórios de fixação</t>
  </si>
  <si>
    <t>74146/001</t>
  </si>
  <si>
    <t>74149/001</t>
  </si>
  <si>
    <t>Pia de cozinha em banca granito cinza 1,20 x 0,60m/cuba inox/torneira parede</t>
  </si>
  <si>
    <t>Papeleira de louça branca</t>
  </si>
  <si>
    <t>uind</t>
  </si>
  <si>
    <t>73947/012</t>
  </si>
  <si>
    <t>Porta sabonete líquido</t>
  </si>
  <si>
    <t>73947/010</t>
  </si>
  <si>
    <t xml:space="preserve">Porta-toalha de louça branca com bastão plástico </t>
  </si>
  <si>
    <t>uinid</t>
  </si>
  <si>
    <t>Saboneteira de louça branca 7,5 x 15cm para pia de cozinha</t>
  </si>
  <si>
    <t>Metais</t>
  </si>
  <si>
    <t>Válvula de descarga 1.1/2" (38mm) com registro, acabamento em metal cromado</t>
  </si>
  <si>
    <t>74175/001</t>
  </si>
  <si>
    <t>Registro de gaveta 1" (25mm) com canopla e acabamento cromado</t>
  </si>
  <si>
    <t>73949/009</t>
  </si>
  <si>
    <t>Torneira cromada 1/2" ou 3/4" para lavatório</t>
  </si>
  <si>
    <t>74014/001</t>
  </si>
  <si>
    <t>Válvula em metal cromado  3.1/2"X1.1/2" para lavatório, pia e tanque</t>
  </si>
  <si>
    <t>74128/002</t>
  </si>
  <si>
    <t>Sifão em metal cromado 1"X1.1/2" para lavatório e pia</t>
  </si>
  <si>
    <t>74128/001</t>
  </si>
  <si>
    <t>Sifão metálico cromado 1.1/2"X2" para tanque</t>
  </si>
  <si>
    <t>20.1</t>
  </si>
  <si>
    <t>73892/002</t>
  </si>
  <si>
    <t>Execução de calçada em concreto 1:3:5 (Fck=12 MPa) espessura 7cm</t>
  </si>
  <si>
    <t>74228/001</t>
  </si>
  <si>
    <t>Banco de concreto aparente, largura 45cm e 10cm de espessura em C.A</t>
  </si>
  <si>
    <t>Conjunto de barra de apoio para PNE em aço inox</t>
  </si>
  <si>
    <t>cj</t>
  </si>
  <si>
    <t>Subtotal Geral</t>
  </si>
  <si>
    <t>BDI</t>
  </si>
  <si>
    <t>Total Geral</t>
  </si>
  <si>
    <t>Cód.SINAPI</t>
  </si>
  <si>
    <t>3.2.4</t>
  </si>
  <si>
    <t>Forma de madeira comum para fundações (sapatas), inclusive desforma</t>
  </si>
  <si>
    <r>
      <t xml:space="preserve">Armação aço CA-50,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 xml:space="preserve">6,3mm (1/4) a </t>
    </r>
    <r>
      <rPr>
        <sz val="10"/>
        <rFont val="Calibri"/>
        <family val="2"/>
      </rPr>
      <t>Ø</t>
    </r>
    <r>
      <rPr>
        <sz val="10"/>
        <rFont val="Arial"/>
        <family val="2"/>
      </rPr>
      <t>12,5mm (1/2) - sapatas</t>
    </r>
  </si>
  <si>
    <t>Concreto estrutural (Fck =20MPa) para sapatas</t>
  </si>
  <si>
    <t>8.3</t>
  </si>
  <si>
    <t>74106/001</t>
  </si>
  <si>
    <t xml:space="preserve">Reboco para paredes internas e externas  - espessura 2,0 cm </t>
  </si>
  <si>
    <t>Azulejo branco 15 x 15cm, fixado com argamassa, inclusive rejunte</t>
  </si>
  <si>
    <t>Reservatório d'água de fibrocimento, capacidade de 1000 litros - fornecimento e instalação</t>
  </si>
  <si>
    <t>Ponto esgoto de PVC Ø 100mm, inclusive conexões (nos sanitários)</t>
  </si>
  <si>
    <t>Escavação manual de valas em qualquer terreno, exceto rocha, até h=1,50 m</t>
  </si>
  <si>
    <t>Aterro compactado (caixão) camadas de 0,20 m com material argilo - cascalho</t>
  </si>
  <si>
    <t xml:space="preserve">Locação convencional da obra (execução de gabarito) </t>
  </si>
  <si>
    <t>73965/015</t>
  </si>
  <si>
    <t>16.2.3</t>
  </si>
  <si>
    <t>Emboço em paredes internas e externas para receber azulejo branco 15x15cm</t>
  </si>
  <si>
    <t xml:space="preserve">Impermeabilização com tinta betuminosa em fundações, baldrames </t>
  </si>
  <si>
    <t>12.4</t>
  </si>
  <si>
    <t>12.5</t>
  </si>
  <si>
    <t xml:space="preserve">Emassamento em madeira, base a óleo - 02 demãos </t>
  </si>
  <si>
    <t>73739/001</t>
  </si>
  <si>
    <t>73832/001</t>
  </si>
  <si>
    <t>Pintura esmalte acetinado em madeira, 02 demãos</t>
  </si>
  <si>
    <t>Luminárias</t>
  </si>
  <si>
    <t>Ponto de Luz</t>
  </si>
  <si>
    <t xml:space="preserve">Instalação ponto luz equivalente a 2 varas eletroduto PVC rigido 3/4", 12m de fio 2,5mm², caixas, conexões, luvas, curva e interruptor embutir com placa, inclusive abertura e fechamento rasgo alvenaria </t>
  </si>
  <si>
    <t xml:space="preserve">Instalação conjunto de 2 ponto luz equivalente a 5 varas eletroduto PVC rigido 3/4", 33m de fio 2,5mm², caixas, conexões, luvas, curva e interruptor embutir com placa, inclusive abertura e fechamento rasgo alvenaria </t>
  </si>
  <si>
    <t xml:space="preserve">Instalação conjunto de 3 ponto luz equivalente a 6 varas eletroduto PVC rigido 3/4", 50m de fio 2,5mm², caixas, conexões, luvas, curva e interruptor embutir com placa, inclusive abertura e fechamento rasgo alvenaria </t>
  </si>
  <si>
    <t>Pontos de tomadas</t>
  </si>
  <si>
    <t xml:space="preserve">Instalação ponto tomada equivalente 2 varas eletroduto PVC rígido de 1/2" 12m de fio 2,5mm2 caixas conexões tomada de embutir com placa, inclusive abertura e fechamento de rasgo em alvenaria </t>
  </si>
  <si>
    <t xml:space="preserve">Instalação 1 conjunto 2 tomadas equivalente 3 varas eletroduto PVC rígido 1/2", 18m de fio 2,5mm2 caixas conexões e tomadas de embutir com placa, inclusive abertura e fechamento de rasgo em alvenaria </t>
  </si>
  <si>
    <t xml:space="preserve">Instalação 1 conjunto 3 tomadas equivalente 4 varas eletroduto PVC rígido 1/2", 25m de fio 2,5mm2 caixas conexões e tomadas de embutir com placa, inclusive conexões e fechamento de rasgo em alvenaria </t>
  </si>
  <si>
    <t>13.5</t>
  </si>
  <si>
    <t>13.6</t>
  </si>
  <si>
    <t>13.7</t>
  </si>
  <si>
    <t>13.8</t>
  </si>
  <si>
    <t>74132/001</t>
  </si>
  <si>
    <t>74132/003</t>
  </si>
  <si>
    <t>74132/005</t>
  </si>
  <si>
    <t>73952/006</t>
  </si>
  <si>
    <t>73952/008</t>
  </si>
  <si>
    <t>73952/010</t>
  </si>
  <si>
    <t>Tubulações e Conexões em PVC e Caixa D'água (1000 litros)</t>
  </si>
  <si>
    <t>73953/006</t>
  </si>
  <si>
    <t>3.1.7</t>
  </si>
  <si>
    <t>74157/001</t>
  </si>
  <si>
    <t>Lançamento e adensamento de concreto em fundações</t>
  </si>
  <si>
    <t>3.2.5</t>
  </si>
  <si>
    <t>4.1.5</t>
  </si>
  <si>
    <t>74157/002</t>
  </si>
  <si>
    <t>Lançamento manual de concreto em estruturas, inclusive vibração</t>
  </si>
  <si>
    <t>Luminária de emergencia completa led</t>
  </si>
  <si>
    <t>Sinalização de emergencia</t>
  </si>
  <si>
    <r>
      <t>Município</t>
    </r>
    <r>
      <rPr>
        <sz val="10"/>
        <rFont val="Arial"/>
        <family val="2"/>
      </rPr>
      <t>:Herval d'Oeste</t>
    </r>
  </si>
  <si>
    <r>
      <t>Endereço</t>
    </r>
    <r>
      <rPr>
        <sz val="10"/>
        <rFont val="Arial"/>
        <family val="2"/>
      </rPr>
      <t>:Avenida Beira Rio</t>
    </r>
  </si>
  <si>
    <t>6.3.8</t>
  </si>
  <si>
    <t>73932/001</t>
  </si>
  <si>
    <t>Grade de Ferro em Barra Chata 3/16"</t>
  </si>
  <si>
    <t>Instalação Hidráulica/GLP</t>
  </si>
  <si>
    <t>73748/000</t>
  </si>
  <si>
    <t>15.2.5</t>
  </si>
  <si>
    <t>Tubo de Aço Galvanizado 1/2" (10MM), Inclusive Conexões</t>
  </si>
  <si>
    <t>73976/002</t>
  </si>
  <si>
    <t xml:space="preserve">Sapatas Isoladas para Pilares ( 60 x60 cm) </t>
  </si>
  <si>
    <t xml:space="preserve">Concreto Armado para Pilares e Vigas </t>
  </si>
  <si>
    <t>5.1.2</t>
  </si>
  <si>
    <t>Demolição parede em alvenaria sem reaproveitamento</t>
  </si>
  <si>
    <t>73899/002</t>
  </si>
  <si>
    <t>73935/003</t>
  </si>
  <si>
    <t>Alvenaria em tijolo cerâmico furado 9 x 19 x 19cm, 1/2 vez e assentado em argamassa traço 1:4  (cimento e areia) com e=1cm</t>
  </si>
  <si>
    <t>Janela de  Alumínio de correr - JA 2 (200 x 120) - com ferragens e vidro 4mm</t>
  </si>
  <si>
    <t>Janela de  Alumínio maxim-ar - JA 1 (110 x60) - com ferragens e vidro 4mm</t>
  </si>
  <si>
    <t>Estrutura em madeira de lei para telha ceramica ondulada</t>
  </si>
  <si>
    <t>7.4</t>
  </si>
  <si>
    <t>Retirada de Azulejos</t>
  </si>
  <si>
    <r>
      <t>Obra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Centro de Referência de Assistência Social – Peti</t>
    </r>
  </si>
  <si>
    <t>Prefeitura Municipal de Herval d'Oeste - Secretaria Assistencia Social</t>
  </si>
  <si>
    <t>7.5</t>
  </si>
  <si>
    <t xml:space="preserve">Retirada Telha Ceramica/forro </t>
  </si>
  <si>
    <t>Guarda Corpo com corrimão - Rampa de Acesso</t>
  </si>
  <si>
    <t>BDI:20%</t>
  </si>
  <si>
    <t>Data Base:06 de agosto de 2013</t>
  </si>
  <si>
    <t>Porta de madeira - PM 10 (180x210) - com ferragens</t>
  </si>
  <si>
    <t xml:space="preserve">Porta de Madeira - PM 2 (90 x 210) - com ferragens </t>
  </si>
  <si>
    <t xml:space="preserve">Porta de Madeira - PM 3 (110 x 210) - com ferragens </t>
  </si>
  <si>
    <t>Preparação de parede e aplicação de fundo preparador</t>
  </si>
  <si>
    <t>Laje Pré moldada e=12cm inclusive capa de concreto</t>
  </si>
  <si>
    <t>Retirada de aberturas de madeira</t>
  </si>
  <si>
    <t>Retirada de assoalho de madeira</t>
  </si>
  <si>
    <t>Forro Pvc/Abas</t>
  </si>
  <si>
    <t>10.4</t>
  </si>
  <si>
    <t>9.2</t>
  </si>
  <si>
    <t>12.3</t>
  </si>
  <si>
    <t>Tanque de Fibra branco completo sem coluna, inclusive torneira metálica</t>
  </si>
  <si>
    <t>Pintura esmalte acetinado em janelas metálicas, 02 demãos</t>
  </si>
  <si>
    <t>Telha ceramica, incluso acessórios de fixação (insumo)</t>
  </si>
  <si>
    <t>Telha ceramica, incluso acessórios de fixação (serviço)</t>
  </si>
  <si>
    <t>Caixa Centralizadora - Ligação Rede Coletora de Esgoto</t>
  </si>
  <si>
    <t>Sistema Tratamento Esgoto</t>
  </si>
  <si>
    <t>16.1.3</t>
  </si>
  <si>
    <t>16.1.4</t>
  </si>
  <si>
    <t>16.1.5</t>
  </si>
  <si>
    <t>16.2.4</t>
  </si>
  <si>
    <t>16.3</t>
  </si>
  <si>
    <t>16.3.1</t>
  </si>
  <si>
    <t>18.1.1</t>
  </si>
  <si>
    <t>18.1.2</t>
  </si>
  <si>
    <t>18.1.3</t>
  </si>
  <si>
    <t>18.1.4</t>
  </si>
  <si>
    <t>18.1.5</t>
  </si>
  <si>
    <t>18.1.6</t>
  </si>
  <si>
    <t>18.1.7</t>
  </si>
  <si>
    <t>18.1.8</t>
  </si>
  <si>
    <t>18.1.9</t>
  </si>
  <si>
    <t>18.2</t>
  </si>
  <si>
    <t>18.2.1</t>
  </si>
  <si>
    <t>18.2.2</t>
  </si>
  <si>
    <t>18.2.3</t>
  </si>
  <si>
    <t>18.2.4</t>
  </si>
  <si>
    <t>18.2.5</t>
  </si>
  <si>
    <t>18.2.6</t>
  </si>
  <si>
    <t>19.3</t>
  </si>
  <si>
    <t>19.4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</si>
</sst>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3" fontId="0" fillId="0" borderId="0" xfId="5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43" fontId="0" fillId="0" borderId="11" xfId="5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3" fontId="0" fillId="0" borderId="0" xfId="5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43" fontId="0" fillId="0" borderId="14" xfId="5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43" fontId="0" fillId="0" borderId="16" xfId="5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3" fontId="0" fillId="0" borderId="0" xfId="51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3" fontId="0" fillId="0" borderId="16" xfId="51" applyFont="1" applyFill="1" applyBorder="1" applyAlignment="1">
      <alignment vertical="center"/>
    </xf>
    <xf numFmtId="43" fontId="0" fillId="0" borderId="16" xfId="5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/>
    </xf>
    <xf numFmtId="43" fontId="0" fillId="33" borderId="15" xfId="51" applyFont="1" applyFill="1" applyBorder="1" applyAlignment="1">
      <alignment horizontal="center" vertical="center"/>
    </xf>
    <xf numFmtId="43" fontId="0" fillId="0" borderId="15" xfId="51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43" fontId="0" fillId="33" borderId="16" xfId="5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4" fontId="2" fillId="0" borderId="20" xfId="0" applyNumberFormat="1" applyFont="1" applyFill="1" applyBorder="1" applyAlignment="1">
      <alignment horizontal="left" vertical="center"/>
    </xf>
    <xf numFmtId="4" fontId="2" fillId="0" borderId="21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/>
    </xf>
    <xf numFmtId="43" fontId="0" fillId="33" borderId="22" xfId="5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left" vertical="center"/>
    </xf>
    <xf numFmtId="4" fontId="0" fillId="33" borderId="16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/>
    </xf>
    <xf numFmtId="43" fontId="2" fillId="0" borderId="16" xfId="51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9" fontId="0" fillId="0" borderId="16" xfId="0" applyNumberFormat="1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35" borderId="24" xfId="0" applyFont="1" applyFill="1" applyBorder="1" applyAlignment="1">
      <alignment horizontal="center" vertical="center"/>
    </xf>
    <xf numFmtId="49" fontId="2" fillId="35" borderId="23" xfId="0" applyNumberFormat="1" applyFont="1" applyFill="1" applyBorder="1" applyAlignment="1">
      <alignment horizontal="center" vertical="center"/>
    </xf>
    <xf numFmtId="43" fontId="2" fillId="35" borderId="25" xfId="51" applyFont="1" applyFill="1" applyBorder="1" applyAlignment="1">
      <alignment horizontal="center" vertical="center"/>
    </xf>
    <xf numFmtId="4" fontId="2" fillId="35" borderId="23" xfId="0" applyNumberFormat="1" applyFont="1" applyFill="1" applyBorder="1" applyAlignment="1">
      <alignment horizontal="center" vertical="center"/>
    </xf>
    <xf numFmtId="43" fontId="0" fillId="0" borderId="16" xfId="51" applyFont="1" applyBorder="1" applyAlignment="1">
      <alignment vertical="center"/>
    </xf>
    <xf numFmtId="43" fontId="0" fillId="0" borderId="26" xfId="51" applyFont="1" applyFill="1" applyBorder="1" applyAlignment="1">
      <alignment vertical="center"/>
    </xf>
    <xf numFmtId="43" fontId="2" fillId="34" borderId="16" xfId="51" applyFont="1" applyFill="1" applyBorder="1" applyAlignment="1">
      <alignment horizontal="left" vertical="center"/>
    </xf>
    <xf numFmtId="43" fontId="2" fillId="0" borderId="16" xfId="51" applyFont="1" applyFill="1" applyBorder="1" applyAlignment="1">
      <alignment vertical="center"/>
    </xf>
    <xf numFmtId="43" fontId="0" fillId="33" borderId="16" xfId="51" applyFont="1" applyFill="1" applyBorder="1" applyAlignment="1">
      <alignment horizontal="center" vertical="center" wrapText="1"/>
    </xf>
    <xf numFmtId="43" fontId="0" fillId="33" borderId="15" xfId="51" applyFont="1" applyFill="1" applyBorder="1" applyAlignment="1">
      <alignment horizontal="center" vertical="center" wrapText="1"/>
    </xf>
    <xf numFmtId="43" fontId="2" fillId="0" borderId="18" xfId="51" applyFont="1" applyBorder="1" applyAlignment="1">
      <alignment horizontal="center" vertical="center"/>
    </xf>
    <xf numFmtId="43" fontId="2" fillId="0" borderId="21" xfId="51" applyFont="1" applyBorder="1" applyAlignment="1">
      <alignment horizontal="center" vertical="center"/>
    </xf>
    <xf numFmtId="43" fontId="2" fillId="0" borderId="18" xfId="51" applyFont="1" applyFill="1" applyBorder="1" applyAlignment="1">
      <alignment horizontal="center" vertical="center"/>
    </xf>
    <xf numFmtId="43" fontId="2" fillId="0" borderId="18" xfId="51" applyFont="1" applyFill="1" applyBorder="1" applyAlignment="1">
      <alignment horizontal="center" vertical="center" wrapText="1"/>
    </xf>
    <xf numFmtId="43" fontId="0" fillId="0" borderId="18" xfId="51" applyFont="1" applyFill="1" applyBorder="1" applyAlignment="1">
      <alignment horizontal="center" vertical="center" wrapText="1"/>
    </xf>
    <xf numFmtId="43" fontId="2" fillId="0" borderId="21" xfId="51" applyFont="1" applyFill="1" applyBorder="1" applyAlignment="1">
      <alignment horizontal="center" vertical="center" wrapText="1"/>
    </xf>
    <xf numFmtId="43" fontId="2" fillId="0" borderId="15" xfId="51" applyFont="1" applyFill="1" applyBorder="1" applyAlignment="1">
      <alignment horizontal="center" vertical="center" wrapText="1"/>
    </xf>
    <xf numFmtId="43" fontId="2" fillId="0" borderId="21" xfId="51" applyFont="1" applyFill="1" applyBorder="1" applyAlignment="1">
      <alignment horizontal="center" vertical="center"/>
    </xf>
    <xf numFmtId="43" fontId="2" fillId="0" borderId="0" xfId="51" applyFont="1" applyFill="1" applyBorder="1" applyAlignment="1">
      <alignment horizontal="center" vertical="center" wrapText="1"/>
    </xf>
    <xf numFmtId="43" fontId="0" fillId="0" borderId="21" xfId="51" applyFont="1" applyFill="1" applyBorder="1" applyAlignment="1">
      <alignment horizontal="center" vertical="center" wrapText="1"/>
    </xf>
    <xf numFmtId="43" fontId="0" fillId="0" borderId="0" xfId="51" applyFont="1" applyBorder="1" applyAlignment="1">
      <alignment horizontal="center" vertical="center" wrapText="1"/>
    </xf>
    <xf numFmtId="43" fontId="2" fillId="0" borderId="16" xfId="51" applyFont="1" applyFill="1" applyBorder="1" applyAlignment="1">
      <alignment horizontal="center" vertical="center" wrapText="1"/>
    </xf>
    <xf numFmtId="43" fontId="2" fillId="34" borderId="16" xfId="51" applyFont="1" applyFill="1" applyBorder="1" applyAlignment="1">
      <alignment horizontal="center" vertical="center"/>
    </xf>
    <xf numFmtId="43" fontId="2" fillId="0" borderId="16" xfId="51" applyFont="1" applyFill="1" applyBorder="1" applyAlignment="1">
      <alignment horizontal="center" vertical="center"/>
    </xf>
    <xf numFmtId="43" fontId="0" fillId="0" borderId="0" xfId="51" applyFont="1" applyAlignment="1">
      <alignment vertical="center"/>
    </xf>
    <xf numFmtId="43" fontId="0" fillId="0" borderId="27" xfId="51" applyFont="1" applyBorder="1" applyAlignment="1">
      <alignment horizontal="center" vertical="center"/>
    </xf>
    <xf numFmtId="43" fontId="0" fillId="0" borderId="28" xfId="51" applyFont="1" applyBorder="1" applyAlignment="1">
      <alignment horizontal="center" vertical="center"/>
    </xf>
    <xf numFmtId="43" fontId="0" fillId="0" borderId="29" xfId="51" applyFont="1" applyBorder="1" applyAlignment="1">
      <alignment horizontal="center" vertical="center"/>
    </xf>
    <xf numFmtId="43" fontId="2" fillId="0" borderId="16" xfId="51" applyFont="1" applyFill="1" applyBorder="1" applyAlignment="1">
      <alignment vertical="center" wrapText="1"/>
    </xf>
    <xf numFmtId="43" fontId="0" fillId="0" borderId="15" xfId="51" applyFont="1" applyBorder="1" applyAlignment="1">
      <alignment vertical="center"/>
    </xf>
    <xf numFmtId="43" fontId="0" fillId="0" borderId="15" xfId="51" applyFont="1" applyFill="1" applyBorder="1" applyAlignment="1">
      <alignment vertical="center" wrapText="1"/>
    </xf>
    <xf numFmtId="43" fontId="0" fillId="0" borderId="0" xfId="51" applyFont="1" applyFill="1" applyAlignment="1">
      <alignment vertical="center"/>
    </xf>
    <xf numFmtId="43" fontId="5" fillId="0" borderId="15" xfId="51" applyFont="1" applyFill="1" applyBorder="1" applyAlignment="1">
      <alignment vertical="center" wrapText="1"/>
    </xf>
    <xf numFmtId="43" fontId="0" fillId="0" borderId="30" xfId="51" applyFont="1" applyFill="1" applyBorder="1" applyAlignment="1">
      <alignment vertical="center"/>
    </xf>
    <xf numFmtId="43" fontId="2" fillId="0" borderId="0" xfId="51" applyFont="1" applyFill="1" applyBorder="1" applyAlignment="1">
      <alignment vertical="center" wrapText="1"/>
    </xf>
    <xf numFmtId="43" fontId="2" fillId="0" borderId="15" xfId="51" applyFont="1" applyFill="1" applyBorder="1" applyAlignment="1">
      <alignment vertical="center"/>
    </xf>
    <xf numFmtId="43" fontId="0" fillId="0" borderId="0" xfId="5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43" fontId="2" fillId="35" borderId="23" xfId="51" applyFont="1" applyFill="1" applyBorder="1" applyAlignment="1">
      <alignment horizontal="center" vertical="center"/>
    </xf>
    <xf numFmtId="43" fontId="2" fillId="0" borderId="16" xfId="0" applyNumberFormat="1" applyFont="1" applyBorder="1" applyAlignment="1">
      <alignment vertical="center"/>
    </xf>
    <xf numFmtId="43" fontId="0" fillId="0" borderId="16" xfId="5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43" fontId="0" fillId="34" borderId="16" xfId="5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3" fontId="0" fillId="0" borderId="15" xfId="51" applyFont="1" applyFill="1" applyBorder="1" applyAlignment="1">
      <alignment horizontal="center" vertical="center"/>
    </xf>
    <xf numFmtId="43" fontId="0" fillId="34" borderId="16" xfId="51" applyFont="1" applyFill="1" applyBorder="1" applyAlignment="1">
      <alignment horizontal="center" vertical="center"/>
    </xf>
    <xf numFmtId="43" fontId="0" fillId="0" borderId="16" xfId="5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3" fontId="0" fillId="0" borderId="22" xfId="5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33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43" fontId="0" fillId="0" borderId="16" xfId="5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center" vertical="center"/>
    </xf>
    <xf numFmtId="43" fontId="2" fillId="34" borderId="0" xfId="51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3" fontId="0" fillId="0" borderId="18" xfId="5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6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2" fillId="35" borderId="31" xfId="0" applyFont="1" applyFill="1" applyBorder="1" applyAlignment="1">
      <alignment horizontal="center" vertical="center"/>
    </xf>
    <xf numFmtId="43" fontId="2" fillId="0" borderId="26" xfId="5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left" vertical="center"/>
    </xf>
    <xf numFmtId="0" fontId="2" fillId="35" borderId="3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27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zoomScalePageLayoutView="0" workbookViewId="0" topLeftCell="A1">
      <selection activeCell="F223" sqref="F223"/>
    </sheetView>
  </sheetViews>
  <sheetFormatPr defaultColWidth="9.140625" defaultRowHeight="12.75"/>
  <cols>
    <col min="1" max="1" width="8.140625" style="3" customWidth="1"/>
    <col min="2" max="2" width="11.421875" style="3" bestFit="1" customWidth="1"/>
    <col min="3" max="3" width="66.00390625" style="4" customWidth="1"/>
    <col min="4" max="4" width="6.00390625" style="5" bestFit="1" customWidth="1"/>
    <col min="5" max="5" width="9.28125" style="6" customWidth="1"/>
    <col min="6" max="6" width="14.140625" style="5" bestFit="1" customWidth="1"/>
    <col min="7" max="7" width="15.00390625" style="126" customWidth="1"/>
    <col min="8" max="16384" width="9.140625" style="3" customWidth="1"/>
  </cols>
  <sheetData>
    <row r="1" spans="1:7" ht="63" customHeight="1" thickBot="1">
      <c r="A1" s="191" t="s">
        <v>394</v>
      </c>
      <c r="B1" s="192"/>
      <c r="C1" s="192"/>
      <c r="D1" s="192"/>
      <c r="E1" s="192"/>
      <c r="F1" s="192"/>
      <c r="G1" s="193"/>
    </row>
    <row r="2" ht="9" customHeight="1" thickBot="1"/>
    <row r="3" spans="1:7" ht="12.75">
      <c r="A3" s="7" t="s">
        <v>393</v>
      </c>
      <c r="B3" s="47"/>
      <c r="C3" s="8"/>
      <c r="D3" s="9"/>
      <c r="E3" s="10"/>
      <c r="F3" s="178" t="s">
        <v>399</v>
      </c>
      <c r="G3" s="127"/>
    </row>
    <row r="4" spans="1:7" ht="12.75">
      <c r="A4" s="11" t="s">
        <v>371</v>
      </c>
      <c r="B4" s="48"/>
      <c r="C4" s="12"/>
      <c r="D4" s="12"/>
      <c r="E4" s="13"/>
      <c r="F4" s="175" t="s">
        <v>398</v>
      </c>
      <c r="G4" s="128"/>
    </row>
    <row r="5" spans="1:7" ht="13.5" thickBot="1">
      <c r="A5" s="14" t="s">
        <v>372</v>
      </c>
      <c r="B5" s="49"/>
      <c r="C5" s="15"/>
      <c r="D5" s="16"/>
      <c r="E5" s="17"/>
      <c r="F5" s="149"/>
      <c r="G5" s="129"/>
    </row>
    <row r="6" ht="9" customHeight="1" thickBot="1"/>
    <row r="7" spans="1:7" ht="15.75" thickBot="1">
      <c r="A7" s="194" t="s">
        <v>17</v>
      </c>
      <c r="B7" s="195"/>
      <c r="C7" s="195"/>
      <c r="D7" s="195"/>
      <c r="E7" s="195"/>
      <c r="F7" s="195"/>
      <c r="G7" s="196"/>
    </row>
    <row r="8" ht="9" customHeight="1" thickBot="1"/>
    <row r="9" spans="1:7" ht="13.5" thickBot="1">
      <c r="A9" s="103" t="s">
        <v>121</v>
      </c>
      <c r="B9" s="103" t="s">
        <v>317</v>
      </c>
      <c r="C9" s="103" t="s">
        <v>122</v>
      </c>
      <c r="D9" s="103" t="s">
        <v>123</v>
      </c>
      <c r="E9" s="104" t="s">
        <v>124</v>
      </c>
      <c r="F9" s="105" t="s">
        <v>125</v>
      </c>
      <c r="G9" s="140" t="s">
        <v>126</v>
      </c>
    </row>
    <row r="10" ht="9" customHeight="1" thickBot="1"/>
    <row r="11" spans="1:7" ht="13.5" thickBot="1">
      <c r="A11" s="97" t="s">
        <v>18</v>
      </c>
      <c r="B11" s="102"/>
      <c r="C11" s="197" t="s">
        <v>127</v>
      </c>
      <c r="D11" s="198"/>
      <c r="E11" s="198"/>
      <c r="F11" s="198"/>
      <c r="G11" s="199"/>
    </row>
    <row r="12" spans="1:7" s="21" customFormat="1" ht="12.75">
      <c r="A12" s="20" t="s">
        <v>20</v>
      </c>
      <c r="B12" s="20" t="s">
        <v>146</v>
      </c>
      <c r="C12" s="19" t="s">
        <v>147</v>
      </c>
      <c r="D12" s="52" t="s">
        <v>19</v>
      </c>
      <c r="E12" s="53">
        <v>4</v>
      </c>
      <c r="F12" s="150">
        <v>222.05</v>
      </c>
      <c r="G12" s="54">
        <f>(E12*F12)</f>
        <v>888.2</v>
      </c>
    </row>
    <row r="13" spans="1:7" s="21" customFormat="1" ht="12.75">
      <c r="A13" s="26" t="s">
        <v>21</v>
      </c>
      <c r="B13" s="26" t="s">
        <v>148</v>
      </c>
      <c r="C13" s="28" t="s">
        <v>149</v>
      </c>
      <c r="D13" s="55" t="s">
        <v>19</v>
      </c>
      <c r="E13" s="56"/>
      <c r="F13" s="27"/>
      <c r="G13" s="54"/>
    </row>
    <row r="14" spans="1:7" s="21" customFormat="1" ht="12.75">
      <c r="A14" s="26" t="s">
        <v>22</v>
      </c>
      <c r="B14" s="26">
        <v>73960</v>
      </c>
      <c r="C14" s="25" t="s">
        <v>150</v>
      </c>
      <c r="D14" s="55" t="s">
        <v>112</v>
      </c>
      <c r="E14" s="56"/>
      <c r="F14" s="27"/>
      <c r="G14" s="54"/>
    </row>
    <row r="15" spans="1:7" s="21" customFormat="1" ht="12.75">
      <c r="A15" s="57" t="s">
        <v>23</v>
      </c>
      <c r="B15" s="26" t="s">
        <v>151</v>
      </c>
      <c r="C15" s="25" t="s">
        <v>120</v>
      </c>
      <c r="D15" s="55" t="s">
        <v>112</v>
      </c>
      <c r="E15" s="56"/>
      <c r="F15" s="27"/>
      <c r="G15" s="54"/>
    </row>
    <row r="16" spans="1:7" s="21" customFormat="1" ht="12.75">
      <c r="A16" s="57" t="s">
        <v>24</v>
      </c>
      <c r="B16" s="57" t="s">
        <v>152</v>
      </c>
      <c r="C16" s="58" t="s">
        <v>153</v>
      </c>
      <c r="D16" s="55" t="s">
        <v>36</v>
      </c>
      <c r="E16" s="56"/>
      <c r="F16" s="151"/>
      <c r="G16" s="54"/>
    </row>
    <row r="17" spans="1:7" s="21" customFormat="1" ht="25.5">
      <c r="A17" s="26" t="s">
        <v>154</v>
      </c>
      <c r="B17" s="26" t="s">
        <v>155</v>
      </c>
      <c r="C17" s="28" t="s">
        <v>156</v>
      </c>
      <c r="D17" s="55" t="s">
        <v>36</v>
      </c>
      <c r="E17" s="56"/>
      <c r="F17" s="27"/>
      <c r="G17" s="54"/>
    </row>
    <row r="18" spans="1:7" s="21" customFormat="1" ht="12.75">
      <c r="A18" s="26" t="s">
        <v>157</v>
      </c>
      <c r="B18" s="26" t="s">
        <v>158</v>
      </c>
      <c r="C18" s="25" t="s">
        <v>330</v>
      </c>
      <c r="D18" s="55" t="s">
        <v>19</v>
      </c>
      <c r="E18" s="56"/>
      <c r="F18" s="27"/>
      <c r="G18" s="54"/>
    </row>
    <row r="19" spans="1:7" ht="12.75">
      <c r="A19" s="200" t="s">
        <v>25</v>
      </c>
      <c r="B19" s="200"/>
      <c r="C19" s="200"/>
      <c r="D19" s="200"/>
      <c r="E19" s="200"/>
      <c r="F19" s="200"/>
      <c r="G19" s="130">
        <f>SUM(G12:G18)</f>
        <v>888.2</v>
      </c>
    </row>
    <row r="20" ht="9" customHeight="1" thickBot="1"/>
    <row r="21" spans="1:7" ht="13.5" thickBot="1">
      <c r="A21" s="97" t="s">
        <v>28</v>
      </c>
      <c r="B21" s="102"/>
      <c r="C21" s="197" t="s">
        <v>129</v>
      </c>
      <c r="D21" s="198"/>
      <c r="E21" s="198"/>
      <c r="F21" s="198"/>
      <c r="G21" s="199"/>
    </row>
    <row r="22" spans="1:7" ht="12.75">
      <c r="A22" s="42" t="s">
        <v>29</v>
      </c>
      <c r="B22" s="42" t="s">
        <v>331</v>
      </c>
      <c r="C22" s="19" t="s">
        <v>328</v>
      </c>
      <c r="D22" s="59" t="s">
        <v>26</v>
      </c>
      <c r="E22" s="111">
        <v>1.5</v>
      </c>
      <c r="F22" s="150">
        <v>21.44</v>
      </c>
      <c r="G22" s="36">
        <f>(E22*F22)</f>
        <v>32.160000000000004</v>
      </c>
    </row>
    <row r="23" spans="1:7" ht="12.75">
      <c r="A23" s="23" t="s">
        <v>30</v>
      </c>
      <c r="B23" s="23">
        <v>73733</v>
      </c>
      <c r="C23" s="28" t="s">
        <v>27</v>
      </c>
      <c r="D23" s="60" t="s">
        <v>36</v>
      </c>
      <c r="E23" s="110">
        <v>1.5</v>
      </c>
      <c r="F23" s="27">
        <v>2.41</v>
      </c>
      <c r="G23" s="36">
        <f>(E23*F23)</f>
        <v>3.615</v>
      </c>
    </row>
    <row r="24" spans="1:7" ht="12.75">
      <c r="A24" s="23" t="s">
        <v>31</v>
      </c>
      <c r="B24" s="23" t="s">
        <v>159</v>
      </c>
      <c r="C24" s="28" t="s">
        <v>160</v>
      </c>
      <c r="D24" s="60" t="s">
        <v>26</v>
      </c>
      <c r="E24" s="110">
        <v>1.5</v>
      </c>
      <c r="F24" s="27">
        <v>25.02</v>
      </c>
      <c r="G24" s="36">
        <f>(E24*F24)</f>
        <v>37.53</v>
      </c>
    </row>
    <row r="25" spans="1:7" ht="12.75" customHeight="1">
      <c r="A25" s="23" t="s">
        <v>32</v>
      </c>
      <c r="B25" s="23">
        <v>55835</v>
      </c>
      <c r="C25" s="28" t="s">
        <v>329</v>
      </c>
      <c r="D25" s="60" t="s">
        <v>26</v>
      </c>
      <c r="E25" s="110">
        <v>3.75</v>
      </c>
      <c r="F25" s="27">
        <v>25.02</v>
      </c>
      <c r="G25" s="36">
        <f>(E25*F25)</f>
        <v>93.825</v>
      </c>
    </row>
    <row r="26" spans="1:7" ht="12.75">
      <c r="A26" s="200" t="s">
        <v>37</v>
      </c>
      <c r="B26" s="200"/>
      <c r="C26" s="200"/>
      <c r="D26" s="200"/>
      <c r="E26" s="200"/>
      <c r="F26" s="200"/>
      <c r="G26" s="130">
        <f>SUM(G22:G25)</f>
        <v>167.13</v>
      </c>
    </row>
    <row r="27" ht="9" customHeight="1" thickBot="1"/>
    <row r="28" spans="1:7" ht="13.5" thickBot="1">
      <c r="A28" s="97" t="s">
        <v>35</v>
      </c>
      <c r="B28" s="102"/>
      <c r="C28" s="197" t="s">
        <v>128</v>
      </c>
      <c r="D28" s="198"/>
      <c r="E28" s="198"/>
      <c r="F28" s="198"/>
      <c r="G28" s="199"/>
    </row>
    <row r="29" spans="1:7" ht="12.75">
      <c r="A29" s="61" t="s">
        <v>39</v>
      </c>
      <c r="B29" s="62"/>
      <c r="C29" s="169" t="s">
        <v>161</v>
      </c>
      <c r="D29" s="170"/>
      <c r="E29" s="172"/>
      <c r="F29" s="171"/>
      <c r="G29" s="131"/>
    </row>
    <row r="30" spans="1:7" ht="12.75">
      <c r="A30" s="57" t="s">
        <v>40</v>
      </c>
      <c r="B30" s="57">
        <v>6430</v>
      </c>
      <c r="C30" s="58" t="s">
        <v>162</v>
      </c>
      <c r="D30" s="55" t="s">
        <v>26</v>
      </c>
      <c r="E30" s="56">
        <v>2</v>
      </c>
      <c r="F30" s="151">
        <v>21.44</v>
      </c>
      <c r="G30" s="106">
        <f>E30*F30</f>
        <v>42.88</v>
      </c>
    </row>
    <row r="31" spans="1:7" ht="12.75">
      <c r="A31" s="57" t="s">
        <v>33</v>
      </c>
      <c r="B31" s="57" t="s">
        <v>163</v>
      </c>
      <c r="C31" s="58" t="s">
        <v>164</v>
      </c>
      <c r="D31" s="55" t="s">
        <v>26</v>
      </c>
      <c r="E31" s="56">
        <v>0.9</v>
      </c>
      <c r="F31" s="151">
        <v>90.8</v>
      </c>
      <c r="G31" s="106">
        <f aca="true" t="shared" si="0" ref="G31:G36">E31*F31</f>
        <v>81.72</v>
      </c>
    </row>
    <row r="32" spans="1:7" ht="12.75">
      <c r="A32" s="26" t="s">
        <v>165</v>
      </c>
      <c r="B32" s="26">
        <v>5970</v>
      </c>
      <c r="C32" s="63" t="s">
        <v>166</v>
      </c>
      <c r="D32" s="55" t="s">
        <v>36</v>
      </c>
      <c r="E32" s="56">
        <v>6</v>
      </c>
      <c r="F32" s="152">
        <v>34.57</v>
      </c>
      <c r="G32" s="106">
        <f t="shared" si="0"/>
        <v>207.42000000000002</v>
      </c>
    </row>
    <row r="33" spans="1:7" ht="12.75">
      <c r="A33" s="174" t="s">
        <v>167</v>
      </c>
      <c r="B33" s="26" t="s">
        <v>175</v>
      </c>
      <c r="C33" s="25" t="s">
        <v>176</v>
      </c>
      <c r="D33" s="55" t="s">
        <v>26</v>
      </c>
      <c r="E33" s="56">
        <v>1</v>
      </c>
      <c r="F33" s="27">
        <v>342.4</v>
      </c>
      <c r="G33" s="106">
        <f t="shared" si="0"/>
        <v>342.4</v>
      </c>
    </row>
    <row r="34" spans="1:7" ht="12.75">
      <c r="A34" s="174" t="s">
        <v>171</v>
      </c>
      <c r="B34" s="26" t="s">
        <v>168</v>
      </c>
      <c r="C34" s="25" t="s">
        <v>169</v>
      </c>
      <c r="D34" s="55" t="s">
        <v>170</v>
      </c>
      <c r="E34" s="56">
        <v>67</v>
      </c>
      <c r="F34" s="27">
        <v>5.38</v>
      </c>
      <c r="G34" s="106">
        <f t="shared" si="0"/>
        <v>360.46</v>
      </c>
    </row>
    <row r="35" spans="1:7" ht="12.75">
      <c r="A35" s="174" t="s">
        <v>174</v>
      </c>
      <c r="B35" s="26" t="s">
        <v>172</v>
      </c>
      <c r="C35" s="25" t="s">
        <v>173</v>
      </c>
      <c r="D35" s="55" t="s">
        <v>170</v>
      </c>
      <c r="E35" s="56">
        <v>15</v>
      </c>
      <c r="F35" s="27">
        <v>5.72</v>
      </c>
      <c r="G35" s="106">
        <f t="shared" si="0"/>
        <v>85.8</v>
      </c>
    </row>
    <row r="36" spans="1:7" ht="12.75">
      <c r="A36" s="174" t="s">
        <v>362</v>
      </c>
      <c r="B36" s="174" t="s">
        <v>363</v>
      </c>
      <c r="C36" s="145" t="s">
        <v>364</v>
      </c>
      <c r="D36" s="177" t="s">
        <v>26</v>
      </c>
      <c r="E36" s="56">
        <v>1</v>
      </c>
      <c r="F36" s="176">
        <v>58.38</v>
      </c>
      <c r="G36" s="106">
        <f t="shared" si="0"/>
        <v>58.38</v>
      </c>
    </row>
    <row r="37" spans="1:7" ht="12.75">
      <c r="A37" s="29" t="s">
        <v>41</v>
      </c>
      <c r="B37" s="26"/>
      <c r="C37" s="64" t="s">
        <v>381</v>
      </c>
      <c r="D37" s="65"/>
      <c r="E37" s="112"/>
      <c r="F37" s="153"/>
      <c r="G37" s="35"/>
    </row>
    <row r="38" spans="1:7" ht="12.75">
      <c r="A38" s="26" t="s">
        <v>42</v>
      </c>
      <c r="B38" s="26" t="s">
        <v>177</v>
      </c>
      <c r="C38" s="28" t="s">
        <v>178</v>
      </c>
      <c r="D38" s="55" t="s">
        <v>36</v>
      </c>
      <c r="E38" s="56">
        <v>4</v>
      </c>
      <c r="F38" s="27">
        <v>14.6</v>
      </c>
      <c r="G38" s="107">
        <f>E38*F38</f>
        <v>58.4</v>
      </c>
    </row>
    <row r="39" spans="1:7" ht="12.75">
      <c r="A39" s="26" t="s">
        <v>34</v>
      </c>
      <c r="B39" s="26" t="s">
        <v>168</v>
      </c>
      <c r="C39" s="25" t="s">
        <v>320</v>
      </c>
      <c r="D39" s="55" t="s">
        <v>170</v>
      </c>
      <c r="E39" s="56">
        <v>60</v>
      </c>
      <c r="F39" s="27">
        <v>5.38</v>
      </c>
      <c r="G39" s="106">
        <f>E39*F39</f>
        <v>322.8</v>
      </c>
    </row>
    <row r="40" spans="1:7" ht="12.75">
      <c r="A40" s="26" t="s">
        <v>179</v>
      </c>
      <c r="B40" s="26" t="s">
        <v>175</v>
      </c>
      <c r="C40" s="25" t="s">
        <v>321</v>
      </c>
      <c r="D40" s="55" t="s">
        <v>26</v>
      </c>
      <c r="E40" s="56">
        <v>1.2</v>
      </c>
      <c r="F40" s="27">
        <v>342.4</v>
      </c>
      <c r="G40" s="106">
        <f>E40*F40</f>
        <v>410.87999999999994</v>
      </c>
    </row>
    <row r="41" spans="1:7" ht="12.75">
      <c r="A41" s="26" t="s">
        <v>318</v>
      </c>
      <c r="B41" s="26">
        <v>5970</v>
      </c>
      <c r="C41" s="25" t="s">
        <v>319</v>
      </c>
      <c r="D41" s="55" t="s">
        <v>36</v>
      </c>
      <c r="E41" s="56">
        <f>16*0.3</f>
        <v>4.8</v>
      </c>
      <c r="F41" s="152">
        <v>34.57</v>
      </c>
      <c r="G41" s="106">
        <f>E41*F41</f>
        <v>165.936</v>
      </c>
    </row>
    <row r="42" spans="1:7" ht="12.75">
      <c r="A42" s="174" t="s">
        <v>365</v>
      </c>
      <c r="B42" s="174" t="s">
        <v>363</v>
      </c>
      <c r="C42" s="145" t="s">
        <v>364</v>
      </c>
      <c r="D42" s="177" t="s">
        <v>26</v>
      </c>
      <c r="E42" s="56">
        <v>1.2</v>
      </c>
      <c r="F42" s="152">
        <v>58.38</v>
      </c>
      <c r="G42" s="106">
        <f>E42*F42</f>
        <v>70.056</v>
      </c>
    </row>
    <row r="43" spans="1:7" ht="12.75">
      <c r="A43" s="200" t="s">
        <v>38</v>
      </c>
      <c r="B43" s="200"/>
      <c r="C43" s="200"/>
      <c r="D43" s="200"/>
      <c r="E43" s="200"/>
      <c r="F43" s="200"/>
      <c r="G43" s="141">
        <f>SUM(G29:G42)</f>
        <v>2207.132</v>
      </c>
    </row>
    <row r="44" ht="9" customHeight="1" thickBot="1"/>
    <row r="45" spans="1:7" ht="13.5" thickBot="1">
      <c r="A45" s="97" t="s">
        <v>45</v>
      </c>
      <c r="B45" s="97"/>
      <c r="C45" s="197" t="s">
        <v>130</v>
      </c>
      <c r="D45" s="198"/>
      <c r="E45" s="198"/>
      <c r="F45" s="198"/>
      <c r="G45" s="199"/>
    </row>
    <row r="46" spans="1:7" ht="12.75">
      <c r="A46" s="66" t="s">
        <v>46</v>
      </c>
      <c r="B46" s="66"/>
      <c r="C46" s="100" t="s">
        <v>382</v>
      </c>
      <c r="D46" s="101"/>
      <c r="E46" s="113"/>
      <c r="F46" s="154"/>
      <c r="G46" s="54"/>
    </row>
    <row r="47" spans="1:7" ht="12.75">
      <c r="A47" s="26" t="s">
        <v>43</v>
      </c>
      <c r="B47" s="26" t="s">
        <v>180</v>
      </c>
      <c r="C47" s="28" t="s">
        <v>181</v>
      </c>
      <c r="D47" s="55" t="s">
        <v>36</v>
      </c>
      <c r="E47" s="56">
        <v>1.2</v>
      </c>
      <c r="F47" s="27">
        <v>37.3</v>
      </c>
      <c r="G47" s="35">
        <f>E47*F47</f>
        <v>44.76</v>
      </c>
    </row>
    <row r="48" spans="1:7" ht="12.75">
      <c r="A48" s="26" t="s">
        <v>182</v>
      </c>
      <c r="B48" s="26" t="s">
        <v>168</v>
      </c>
      <c r="C48" s="25" t="s">
        <v>183</v>
      </c>
      <c r="D48" s="55" t="s">
        <v>170</v>
      </c>
      <c r="E48" s="56">
        <v>75</v>
      </c>
      <c r="F48" s="27">
        <v>5.38</v>
      </c>
      <c r="G48" s="35">
        <f>E48*F48</f>
        <v>403.5</v>
      </c>
    </row>
    <row r="49" spans="1:7" ht="12.75">
      <c r="A49" s="26" t="s">
        <v>184</v>
      </c>
      <c r="B49" s="26" t="s">
        <v>172</v>
      </c>
      <c r="C49" s="25" t="s">
        <v>185</v>
      </c>
      <c r="D49" s="55" t="s">
        <v>170</v>
      </c>
      <c r="E49" s="56">
        <v>40</v>
      </c>
      <c r="F49" s="27">
        <v>5.72</v>
      </c>
      <c r="G49" s="35">
        <f>E49*F49</f>
        <v>228.79999999999998</v>
      </c>
    </row>
    <row r="50" spans="1:7" ht="12.75">
      <c r="A50" s="26" t="s">
        <v>186</v>
      </c>
      <c r="B50" s="26" t="s">
        <v>175</v>
      </c>
      <c r="C50" s="25" t="s">
        <v>187</v>
      </c>
      <c r="D50" s="55" t="s">
        <v>26</v>
      </c>
      <c r="E50" s="56">
        <v>0.8</v>
      </c>
      <c r="F50" s="27">
        <v>342.4</v>
      </c>
      <c r="G50" s="35">
        <f>E50*F50</f>
        <v>273.92</v>
      </c>
    </row>
    <row r="51" spans="1:7" ht="12.75">
      <c r="A51" s="174" t="s">
        <v>366</v>
      </c>
      <c r="B51" s="174" t="s">
        <v>367</v>
      </c>
      <c r="C51" s="145" t="s">
        <v>368</v>
      </c>
      <c r="D51" s="177" t="s">
        <v>26</v>
      </c>
      <c r="E51" s="56">
        <v>2</v>
      </c>
      <c r="F51" s="176">
        <v>112.6</v>
      </c>
      <c r="G51" s="35">
        <f>E51*F51</f>
        <v>225.2</v>
      </c>
    </row>
    <row r="52" spans="1:7" ht="12.75">
      <c r="A52" s="29" t="s">
        <v>47</v>
      </c>
      <c r="B52" s="29"/>
      <c r="C52" s="64" t="s">
        <v>188</v>
      </c>
      <c r="D52" s="65"/>
      <c r="E52" s="112"/>
      <c r="F52" s="153"/>
      <c r="G52" s="35"/>
    </row>
    <row r="53" spans="1:7" ht="12.75">
      <c r="A53" s="26" t="s">
        <v>44</v>
      </c>
      <c r="B53" s="26" t="s">
        <v>189</v>
      </c>
      <c r="C53" s="28" t="s">
        <v>190</v>
      </c>
      <c r="D53" s="55" t="s">
        <v>66</v>
      </c>
      <c r="E53" s="56"/>
      <c r="F53" s="27"/>
      <c r="G53" s="35"/>
    </row>
    <row r="54" spans="1:7" ht="12.75">
      <c r="A54" s="29" t="s">
        <v>48</v>
      </c>
      <c r="B54" s="29"/>
      <c r="C54" s="67" t="s">
        <v>191</v>
      </c>
      <c r="D54" s="68"/>
      <c r="E54" s="114"/>
      <c r="F54" s="155"/>
      <c r="G54" s="35"/>
    </row>
    <row r="55" spans="1:7" ht="12.75">
      <c r="A55" s="200" t="s">
        <v>49</v>
      </c>
      <c r="B55" s="200"/>
      <c r="C55" s="200"/>
      <c r="D55" s="200"/>
      <c r="E55" s="200"/>
      <c r="F55" s="200"/>
      <c r="G55" s="130">
        <f>SUM(G46:G54)</f>
        <v>1176.18</v>
      </c>
    </row>
    <row r="56" ht="9" customHeight="1" thickBot="1"/>
    <row r="57" spans="1:7" ht="13.5" thickBot="1">
      <c r="A57" s="97" t="s">
        <v>50</v>
      </c>
      <c r="B57" s="97"/>
      <c r="C57" s="197" t="s">
        <v>131</v>
      </c>
      <c r="D57" s="198"/>
      <c r="E57" s="198"/>
      <c r="F57" s="198"/>
      <c r="G57" s="199"/>
    </row>
    <row r="58" spans="1:7" ht="12.75">
      <c r="A58" s="71" t="s">
        <v>51</v>
      </c>
      <c r="B58" s="75"/>
      <c r="C58" s="72" t="s">
        <v>192</v>
      </c>
      <c r="D58" s="73"/>
      <c r="E58" s="117"/>
      <c r="F58" s="117"/>
      <c r="G58" s="132"/>
    </row>
    <row r="59" spans="1:7" ht="25.5">
      <c r="A59" s="163" t="s">
        <v>52</v>
      </c>
      <c r="B59" s="163" t="s">
        <v>386</v>
      </c>
      <c r="C59" s="144" t="s">
        <v>387</v>
      </c>
      <c r="D59" s="60" t="s">
        <v>36</v>
      </c>
      <c r="E59" s="110">
        <v>61.7</v>
      </c>
      <c r="F59" s="27">
        <v>55.35</v>
      </c>
      <c r="G59" s="36">
        <f>E59*F59</f>
        <v>3415.0950000000003</v>
      </c>
    </row>
    <row r="60" spans="1:7" ht="12.75">
      <c r="A60" s="163" t="s">
        <v>383</v>
      </c>
      <c r="B60" s="163" t="s">
        <v>385</v>
      </c>
      <c r="C60" s="144" t="s">
        <v>384</v>
      </c>
      <c r="D60" s="60" t="s">
        <v>36</v>
      </c>
      <c r="E60" s="110">
        <v>70.35</v>
      </c>
      <c r="F60" s="27">
        <v>42.9</v>
      </c>
      <c r="G60" s="36">
        <f>E60*F60</f>
        <v>3018.015</v>
      </c>
    </row>
    <row r="61" spans="1:7" ht="12.75">
      <c r="A61" s="200" t="s">
        <v>53</v>
      </c>
      <c r="B61" s="200"/>
      <c r="C61" s="200"/>
      <c r="D61" s="200"/>
      <c r="E61" s="200"/>
      <c r="F61" s="200"/>
      <c r="G61" s="130">
        <f>SUM(G59:G60)</f>
        <v>6433.110000000001</v>
      </c>
    </row>
    <row r="62" spans="1:7" ht="9" customHeight="1" thickBot="1">
      <c r="A62" s="21"/>
      <c r="B62" s="21"/>
      <c r="C62" s="30"/>
      <c r="D62" s="31"/>
      <c r="E62" s="32"/>
      <c r="F62" s="31"/>
      <c r="G62" s="133"/>
    </row>
    <row r="63" spans="1:7" ht="13.5" thickBot="1">
      <c r="A63" s="97" t="s">
        <v>54</v>
      </c>
      <c r="B63" s="97"/>
      <c r="C63" s="197" t="s">
        <v>132</v>
      </c>
      <c r="D63" s="198"/>
      <c r="E63" s="198"/>
      <c r="F63" s="198"/>
      <c r="G63" s="199"/>
    </row>
    <row r="64" spans="1:7" ht="12.75">
      <c r="A64" s="66" t="s">
        <v>55</v>
      </c>
      <c r="B64" s="66"/>
      <c r="C64" s="98" t="s">
        <v>193</v>
      </c>
      <c r="D64" s="99"/>
      <c r="E64" s="117"/>
      <c r="F64" s="157"/>
      <c r="G64" s="134"/>
    </row>
    <row r="65" spans="1:7" ht="12.75">
      <c r="A65" s="23" t="s">
        <v>56</v>
      </c>
      <c r="B65" s="23"/>
      <c r="C65" s="28" t="s">
        <v>194</v>
      </c>
      <c r="D65" s="55" t="s">
        <v>112</v>
      </c>
      <c r="E65" s="110">
        <v>11</v>
      </c>
      <c r="F65" s="27">
        <v>325</v>
      </c>
      <c r="G65" s="36">
        <f aca="true" t="shared" si="1" ref="G65:G72">E65*F65</f>
        <v>3575</v>
      </c>
    </row>
    <row r="66" spans="1:7" ht="12.75">
      <c r="A66" s="23" t="s">
        <v>116</v>
      </c>
      <c r="B66" s="23"/>
      <c r="C66" s="144" t="s">
        <v>401</v>
      </c>
      <c r="D66" s="55" t="s">
        <v>112</v>
      </c>
      <c r="E66" s="110">
        <v>1</v>
      </c>
      <c r="F66" s="27">
        <v>580</v>
      </c>
      <c r="G66" s="36">
        <f t="shared" si="1"/>
        <v>580</v>
      </c>
    </row>
    <row r="67" spans="1:7" ht="12.75">
      <c r="A67" s="23"/>
      <c r="B67" s="23"/>
      <c r="C67" s="144" t="s">
        <v>402</v>
      </c>
      <c r="D67" s="177" t="s">
        <v>112</v>
      </c>
      <c r="E67" s="110">
        <v>2</v>
      </c>
      <c r="F67" s="176">
        <v>720</v>
      </c>
      <c r="G67" s="36">
        <f t="shared" si="1"/>
        <v>1440</v>
      </c>
    </row>
    <row r="68" spans="1:7" ht="12.75">
      <c r="A68" s="23"/>
      <c r="B68" s="23"/>
      <c r="C68" s="186" t="s">
        <v>400</v>
      </c>
      <c r="D68" s="177" t="s">
        <v>112</v>
      </c>
      <c r="E68" s="110">
        <v>1</v>
      </c>
      <c r="F68" s="176">
        <v>1160</v>
      </c>
      <c r="G68" s="36">
        <f t="shared" si="1"/>
        <v>1160</v>
      </c>
    </row>
    <row r="69" spans="1:7" ht="12.75">
      <c r="A69" s="29" t="s">
        <v>57</v>
      </c>
      <c r="B69" s="29"/>
      <c r="C69" s="43" t="s">
        <v>195</v>
      </c>
      <c r="D69" s="51"/>
      <c r="E69" s="115"/>
      <c r="F69" s="156"/>
      <c r="G69" s="36"/>
    </row>
    <row r="70" spans="1:7" ht="12.75">
      <c r="A70" s="23" t="s">
        <v>58</v>
      </c>
      <c r="B70" s="23"/>
      <c r="C70" s="145" t="s">
        <v>389</v>
      </c>
      <c r="D70" s="55" t="s">
        <v>112</v>
      </c>
      <c r="E70" s="110">
        <v>4</v>
      </c>
      <c r="F70" s="27">
        <v>345.25</v>
      </c>
      <c r="G70" s="36">
        <f t="shared" si="1"/>
        <v>1381</v>
      </c>
    </row>
    <row r="71" spans="1:7" ht="12.75">
      <c r="A71" s="23" t="s">
        <v>59</v>
      </c>
      <c r="B71" s="23"/>
      <c r="C71" s="145" t="s">
        <v>388</v>
      </c>
      <c r="D71" s="55" t="s">
        <v>112</v>
      </c>
      <c r="E71" s="110">
        <v>1</v>
      </c>
      <c r="F71" s="27">
        <v>480</v>
      </c>
      <c r="G71" s="36">
        <f t="shared" si="1"/>
        <v>480</v>
      </c>
    </row>
    <row r="72" spans="1:7" ht="12.75">
      <c r="A72" s="23" t="s">
        <v>60</v>
      </c>
      <c r="B72" s="23"/>
      <c r="C72" s="145" t="s">
        <v>405</v>
      </c>
      <c r="D72" s="55" t="s">
        <v>112</v>
      </c>
      <c r="E72" s="110">
        <v>9</v>
      </c>
      <c r="F72" s="27">
        <v>35</v>
      </c>
      <c r="G72" s="36">
        <f t="shared" si="1"/>
        <v>315</v>
      </c>
    </row>
    <row r="73" spans="1:7" ht="12.75">
      <c r="A73" s="23" t="s">
        <v>373</v>
      </c>
      <c r="B73" s="163" t="s">
        <v>374</v>
      </c>
      <c r="C73" s="145" t="s">
        <v>375</v>
      </c>
      <c r="D73" s="177" t="s">
        <v>36</v>
      </c>
      <c r="E73" s="110">
        <v>0</v>
      </c>
      <c r="F73" s="27">
        <v>0</v>
      </c>
      <c r="G73" s="36">
        <f>E73*F73</f>
        <v>0</v>
      </c>
    </row>
    <row r="74" spans="1:7" ht="12.75">
      <c r="A74" s="200" t="s">
        <v>61</v>
      </c>
      <c r="B74" s="200"/>
      <c r="C74" s="200"/>
      <c r="D74" s="200"/>
      <c r="E74" s="200"/>
      <c r="F74" s="200"/>
      <c r="G74" s="130">
        <f>SUM(G65:G73)</f>
        <v>8931</v>
      </c>
    </row>
    <row r="75" ht="9" customHeight="1" thickBot="1"/>
    <row r="76" spans="1:7" ht="13.5" thickBot="1">
      <c r="A76" s="97" t="s">
        <v>62</v>
      </c>
      <c r="B76" s="97"/>
      <c r="C76" s="197" t="s">
        <v>133</v>
      </c>
      <c r="D76" s="198"/>
      <c r="E76" s="198"/>
      <c r="F76" s="198"/>
      <c r="G76" s="199"/>
    </row>
    <row r="77" spans="1:7" ht="12.75">
      <c r="A77" s="42" t="s">
        <v>63</v>
      </c>
      <c r="B77" s="42">
        <v>72084</v>
      </c>
      <c r="C77" s="185" t="s">
        <v>390</v>
      </c>
      <c r="D77" s="59" t="s">
        <v>36</v>
      </c>
      <c r="E77" s="111">
        <v>65</v>
      </c>
      <c r="F77" s="150">
        <v>73.62</v>
      </c>
      <c r="G77" s="132">
        <f>(E77*F77)</f>
        <v>4785.3</v>
      </c>
    </row>
    <row r="78" spans="1:7" ht="12.75">
      <c r="A78" s="42" t="s">
        <v>64</v>
      </c>
      <c r="B78" s="42"/>
      <c r="C78" s="185" t="s">
        <v>396</v>
      </c>
      <c r="D78" s="59" t="s">
        <v>36</v>
      </c>
      <c r="E78" s="111">
        <v>267</v>
      </c>
      <c r="F78" s="150">
        <v>6.72</v>
      </c>
      <c r="G78" s="132">
        <f>(E78*F78)</f>
        <v>1794.24</v>
      </c>
    </row>
    <row r="79" spans="1:7" ht="12.75">
      <c r="A79" s="42" t="s">
        <v>65</v>
      </c>
      <c r="B79" s="42">
        <v>73938</v>
      </c>
      <c r="C79" s="185" t="s">
        <v>413</v>
      </c>
      <c r="D79" s="59" t="s">
        <v>36</v>
      </c>
      <c r="E79" s="111">
        <v>267</v>
      </c>
      <c r="F79" s="150">
        <v>21.07</v>
      </c>
      <c r="G79" s="36">
        <f>(E79*F79)</f>
        <v>5625.6900000000005</v>
      </c>
    </row>
    <row r="80" spans="1:7" ht="12.75">
      <c r="A80" s="42" t="s">
        <v>391</v>
      </c>
      <c r="B80" s="42">
        <v>73939</v>
      </c>
      <c r="C80" s="185" t="s">
        <v>414</v>
      </c>
      <c r="D80" s="59" t="s">
        <v>36</v>
      </c>
      <c r="E80" s="111">
        <v>267</v>
      </c>
      <c r="F80" s="150">
        <v>21.07</v>
      </c>
      <c r="G80" s="36">
        <f>(E80*F80)</f>
        <v>5625.6900000000005</v>
      </c>
    </row>
    <row r="81" spans="1:7" ht="12.75">
      <c r="A81" s="42" t="s">
        <v>395</v>
      </c>
      <c r="B81" s="23"/>
      <c r="C81" s="144" t="s">
        <v>407</v>
      </c>
      <c r="D81" s="60" t="s">
        <v>66</v>
      </c>
      <c r="E81" s="110">
        <v>267</v>
      </c>
      <c r="F81" s="27">
        <v>27</v>
      </c>
      <c r="G81" s="36">
        <f>(E81*F81)</f>
        <v>7209</v>
      </c>
    </row>
    <row r="82" spans="1:7" ht="12.75">
      <c r="A82" s="200" t="s">
        <v>67</v>
      </c>
      <c r="B82" s="200"/>
      <c r="C82" s="200"/>
      <c r="D82" s="200"/>
      <c r="E82" s="200"/>
      <c r="F82" s="200"/>
      <c r="G82" s="130">
        <f>SUM(G77:G81)</f>
        <v>25039.92</v>
      </c>
    </row>
    <row r="83" spans="1:7" ht="9" customHeight="1" thickBot="1">
      <c r="A83" s="21"/>
      <c r="B83" s="21"/>
      <c r="C83" s="34"/>
      <c r="D83" s="31"/>
      <c r="E83" s="32"/>
      <c r="F83" s="31"/>
      <c r="G83" s="133"/>
    </row>
    <row r="84" spans="1:7" ht="13.5" thickBot="1">
      <c r="A84" s="97" t="s">
        <v>68</v>
      </c>
      <c r="B84" s="97"/>
      <c r="C84" s="197" t="s">
        <v>134</v>
      </c>
      <c r="D84" s="198"/>
      <c r="E84" s="198"/>
      <c r="F84" s="198"/>
      <c r="G84" s="199"/>
    </row>
    <row r="85" spans="1:7" ht="12.75">
      <c r="A85" s="42" t="s">
        <v>69</v>
      </c>
      <c r="B85" s="42" t="s">
        <v>196</v>
      </c>
      <c r="C85" s="41" t="s">
        <v>197</v>
      </c>
      <c r="D85" s="59" t="s">
        <v>36</v>
      </c>
      <c r="E85" s="111">
        <f>5*1.5</f>
        <v>7.5</v>
      </c>
      <c r="F85" s="150">
        <v>33.4</v>
      </c>
      <c r="G85" s="132">
        <f>(E85*F85)</f>
        <v>250.5</v>
      </c>
    </row>
    <row r="86" spans="1:7" ht="12.75">
      <c r="A86" s="23" t="s">
        <v>70</v>
      </c>
      <c r="B86" s="23">
        <v>73635</v>
      </c>
      <c r="C86" s="28" t="s">
        <v>198</v>
      </c>
      <c r="D86" s="60" t="s">
        <v>66</v>
      </c>
      <c r="E86" s="111">
        <v>10</v>
      </c>
      <c r="F86" s="27">
        <v>11.29</v>
      </c>
      <c r="G86" s="36">
        <f>(E86*F86)</f>
        <v>112.89999999999999</v>
      </c>
    </row>
    <row r="87" spans="1:7" ht="12.75">
      <c r="A87" s="139" t="s">
        <v>322</v>
      </c>
      <c r="B87" s="139" t="s">
        <v>323</v>
      </c>
      <c r="C87" s="144" t="s">
        <v>334</v>
      </c>
      <c r="D87" s="59" t="s">
        <v>36</v>
      </c>
      <c r="E87" s="111">
        <f>5*1.5</f>
        <v>7.5</v>
      </c>
      <c r="F87" s="152">
        <v>5.74</v>
      </c>
      <c r="G87" s="36">
        <f>(E87*F87)</f>
        <v>43.050000000000004</v>
      </c>
    </row>
    <row r="88" spans="1:7" ht="12.75">
      <c r="A88" s="200" t="s">
        <v>71</v>
      </c>
      <c r="B88" s="200"/>
      <c r="C88" s="200"/>
      <c r="D88" s="200"/>
      <c r="E88" s="200"/>
      <c r="F88" s="200"/>
      <c r="G88" s="130">
        <f>SUM(G85:G87)</f>
        <v>406.45</v>
      </c>
    </row>
    <row r="89" ht="9" customHeight="1" thickBot="1"/>
    <row r="90" spans="1:7" ht="13.5" thickBot="1">
      <c r="A90" s="97" t="s">
        <v>72</v>
      </c>
      <c r="B90" s="97"/>
      <c r="C90" s="197" t="s">
        <v>135</v>
      </c>
      <c r="D90" s="198"/>
      <c r="E90" s="198"/>
      <c r="F90" s="198"/>
      <c r="G90" s="199"/>
    </row>
    <row r="91" spans="1:7" ht="12.75">
      <c r="A91" s="42" t="s">
        <v>74</v>
      </c>
      <c r="B91" s="42">
        <v>5974</v>
      </c>
      <c r="C91" s="41" t="s">
        <v>73</v>
      </c>
      <c r="D91" s="59" t="s">
        <v>36</v>
      </c>
      <c r="E91" s="111">
        <f>61.7*2</f>
        <v>123.4</v>
      </c>
      <c r="F91" s="150">
        <v>3.26</v>
      </c>
      <c r="G91" s="132">
        <f>(E91*F91)</f>
        <v>402.284</v>
      </c>
    </row>
    <row r="92" spans="1:7" ht="12.75">
      <c r="A92" s="163" t="s">
        <v>409</v>
      </c>
      <c r="B92" s="23">
        <v>5978</v>
      </c>
      <c r="C92" s="145" t="s">
        <v>333</v>
      </c>
      <c r="D92" s="60" t="s">
        <v>36</v>
      </c>
      <c r="E92" s="110">
        <v>131.7</v>
      </c>
      <c r="F92" s="27">
        <v>14.91</v>
      </c>
      <c r="G92" s="36">
        <f>(E92*F92)</f>
        <v>1963.647</v>
      </c>
    </row>
    <row r="93" spans="1:7" ht="12.75">
      <c r="A93" s="42" t="s">
        <v>75</v>
      </c>
      <c r="B93" s="23">
        <v>5995</v>
      </c>
      <c r="C93" s="28" t="s">
        <v>324</v>
      </c>
      <c r="D93" s="60" t="s">
        <v>36</v>
      </c>
      <c r="E93" s="110">
        <v>123.4</v>
      </c>
      <c r="F93" s="27">
        <v>10.46</v>
      </c>
      <c r="G93" s="36">
        <f>(E93*F93)</f>
        <v>1290.7640000000001</v>
      </c>
    </row>
    <row r="94" spans="1:7" ht="12.75">
      <c r="A94" s="163" t="s">
        <v>76</v>
      </c>
      <c r="B94" s="23">
        <v>73896</v>
      </c>
      <c r="C94" s="144" t="s">
        <v>392</v>
      </c>
      <c r="D94" s="60" t="s">
        <v>36</v>
      </c>
      <c r="E94" s="110">
        <v>27</v>
      </c>
      <c r="F94" s="27">
        <v>28.26</v>
      </c>
      <c r="G94" s="36">
        <f>(E94*F94)</f>
        <v>763.0200000000001</v>
      </c>
    </row>
    <row r="95" spans="1:7" ht="12.75">
      <c r="A95" s="42" t="s">
        <v>77</v>
      </c>
      <c r="B95" s="23" t="s">
        <v>199</v>
      </c>
      <c r="C95" s="28" t="s">
        <v>325</v>
      </c>
      <c r="D95" s="60" t="s">
        <v>36</v>
      </c>
      <c r="E95" s="110">
        <v>131.7</v>
      </c>
      <c r="F95" s="27">
        <v>24.89</v>
      </c>
      <c r="G95" s="36">
        <f>(E95*F95)</f>
        <v>3278.013</v>
      </c>
    </row>
    <row r="96" spans="1:7" ht="12.75">
      <c r="A96" s="200" t="s">
        <v>78</v>
      </c>
      <c r="B96" s="200"/>
      <c r="C96" s="200"/>
      <c r="D96" s="200"/>
      <c r="E96" s="200"/>
      <c r="F96" s="200"/>
      <c r="G96" s="130">
        <f>SUM(G91:G95)</f>
        <v>7697.728</v>
      </c>
    </row>
    <row r="97" ht="9" customHeight="1" thickBot="1"/>
    <row r="98" spans="1:7" ht="12.75">
      <c r="A98" s="181" t="s">
        <v>79</v>
      </c>
      <c r="B98" s="181"/>
      <c r="C98" s="201" t="s">
        <v>136</v>
      </c>
      <c r="D98" s="202"/>
      <c r="E98" s="202"/>
      <c r="F98" s="202"/>
      <c r="G98" s="203"/>
    </row>
    <row r="99" spans="1:7" ht="12.75">
      <c r="A99" s="174" t="s">
        <v>80</v>
      </c>
      <c r="B99" s="29"/>
      <c r="C99" s="145" t="s">
        <v>406</v>
      </c>
      <c r="D99" s="174" t="s">
        <v>36</v>
      </c>
      <c r="E99" s="111">
        <v>100</v>
      </c>
      <c r="F99" s="187">
        <v>8.15</v>
      </c>
      <c r="G99" s="132">
        <f>(E99*F99)</f>
        <v>815</v>
      </c>
    </row>
    <row r="100" spans="1:7" ht="12.75">
      <c r="A100" s="188" t="s">
        <v>81</v>
      </c>
      <c r="B100" s="42"/>
      <c r="C100" s="185" t="s">
        <v>404</v>
      </c>
      <c r="D100" s="59" t="s">
        <v>36</v>
      </c>
      <c r="E100" s="111">
        <v>100</v>
      </c>
      <c r="F100" s="150">
        <v>65</v>
      </c>
      <c r="G100" s="132">
        <f>(E100*F100)</f>
        <v>6500</v>
      </c>
    </row>
    <row r="101" spans="1:7" ht="12.75">
      <c r="A101" s="174" t="s">
        <v>82</v>
      </c>
      <c r="B101" s="23" t="s">
        <v>200</v>
      </c>
      <c r="C101" s="28" t="s">
        <v>83</v>
      </c>
      <c r="D101" s="60" t="s">
        <v>36</v>
      </c>
      <c r="E101" s="110">
        <v>216</v>
      </c>
      <c r="F101" s="27">
        <v>14.79</v>
      </c>
      <c r="G101" s="36">
        <f>(E101*F101)</f>
        <v>3194.64</v>
      </c>
    </row>
    <row r="102" spans="1:7" ht="12.75">
      <c r="A102" s="188" t="s">
        <v>408</v>
      </c>
      <c r="B102" s="23" t="s">
        <v>201</v>
      </c>
      <c r="C102" s="25" t="s">
        <v>202</v>
      </c>
      <c r="D102" s="60" t="s">
        <v>36</v>
      </c>
      <c r="E102" s="110">
        <v>216</v>
      </c>
      <c r="F102" s="27">
        <v>36</v>
      </c>
      <c r="G102" s="36">
        <f>(E102*F102)</f>
        <v>7776</v>
      </c>
    </row>
    <row r="103" spans="1:7" ht="12.75">
      <c r="A103" s="200" t="s">
        <v>84</v>
      </c>
      <c r="B103" s="200"/>
      <c r="C103" s="200"/>
      <c r="D103" s="200"/>
      <c r="E103" s="200"/>
      <c r="F103" s="200"/>
      <c r="G103" s="130">
        <f>SUM(G99:G102)</f>
        <v>18285.64</v>
      </c>
    </row>
    <row r="104" ht="9" customHeight="1" thickBot="1"/>
    <row r="105" spans="1:7" ht="13.5" thickBot="1">
      <c r="A105" s="97" t="s">
        <v>85</v>
      </c>
      <c r="B105" s="97"/>
      <c r="C105" s="197" t="s">
        <v>137</v>
      </c>
      <c r="D105" s="198"/>
      <c r="E105" s="198"/>
      <c r="F105" s="198"/>
      <c r="G105" s="199"/>
    </row>
    <row r="106" spans="1:7" ht="12.75">
      <c r="A106" s="42" t="s">
        <v>87</v>
      </c>
      <c r="B106" s="42" t="s">
        <v>203</v>
      </c>
      <c r="C106" s="41" t="s">
        <v>204</v>
      </c>
      <c r="D106" s="59" t="s">
        <v>66</v>
      </c>
      <c r="E106" s="111">
        <v>138.63</v>
      </c>
      <c r="F106" s="150">
        <v>7.85</v>
      </c>
      <c r="G106" s="36">
        <f>(E106*F106)</f>
        <v>1088.2455</v>
      </c>
    </row>
    <row r="107" spans="1:7" ht="12.75" customHeight="1">
      <c r="A107" s="200" t="s">
        <v>86</v>
      </c>
      <c r="B107" s="200"/>
      <c r="C107" s="200"/>
      <c r="D107" s="200"/>
      <c r="E107" s="200"/>
      <c r="F107" s="200"/>
      <c r="G107" s="130">
        <f>SUM(G106:G106)</f>
        <v>1088.2455</v>
      </c>
    </row>
    <row r="108" ht="9" customHeight="1" thickBot="1"/>
    <row r="109" spans="1:7" ht="13.5" thickBot="1">
      <c r="A109" s="97" t="s">
        <v>88</v>
      </c>
      <c r="B109" s="97"/>
      <c r="C109" s="197" t="s">
        <v>138</v>
      </c>
      <c r="D109" s="198"/>
      <c r="E109" s="198"/>
      <c r="F109" s="198"/>
      <c r="G109" s="199"/>
    </row>
    <row r="110" spans="1:7" ht="12.75">
      <c r="A110" s="42" t="s">
        <v>89</v>
      </c>
      <c r="B110" s="42"/>
      <c r="C110" s="185" t="s">
        <v>403</v>
      </c>
      <c r="D110" s="59" t="s">
        <v>36</v>
      </c>
      <c r="E110" s="111">
        <v>613.9</v>
      </c>
      <c r="F110" s="150">
        <v>3.65</v>
      </c>
      <c r="G110" s="36">
        <f>(E110*F110)</f>
        <v>2240.7349999999997</v>
      </c>
    </row>
    <row r="111" spans="1:7" ht="12.75">
      <c r="A111" s="23" t="s">
        <v>90</v>
      </c>
      <c r="B111" s="23" t="s">
        <v>205</v>
      </c>
      <c r="C111" s="28" t="s">
        <v>206</v>
      </c>
      <c r="D111" s="60" t="s">
        <v>36</v>
      </c>
      <c r="E111" s="110">
        <v>613.9</v>
      </c>
      <c r="F111" s="27">
        <v>11.22</v>
      </c>
      <c r="G111" s="36">
        <f>(E111*F111)</f>
        <v>6887.9580000000005</v>
      </c>
    </row>
    <row r="112" spans="1:7" ht="12.75">
      <c r="A112" s="42" t="s">
        <v>410</v>
      </c>
      <c r="B112" s="23" t="s">
        <v>339</v>
      </c>
      <c r="C112" s="144" t="s">
        <v>337</v>
      </c>
      <c r="D112" s="165" t="s">
        <v>36</v>
      </c>
      <c r="E112" s="110">
        <v>52.5</v>
      </c>
      <c r="F112" s="27">
        <v>9.92</v>
      </c>
      <c r="G112" s="36">
        <f>(E112*F112)</f>
        <v>520.8</v>
      </c>
    </row>
    <row r="113" spans="1:7" ht="12.75">
      <c r="A113" s="23" t="s">
        <v>335</v>
      </c>
      <c r="B113" s="139" t="s">
        <v>338</v>
      </c>
      <c r="C113" s="164" t="s">
        <v>340</v>
      </c>
      <c r="D113" s="165" t="s">
        <v>36</v>
      </c>
      <c r="E113" s="110">
        <v>52.5</v>
      </c>
      <c r="F113" s="27">
        <v>8.65</v>
      </c>
      <c r="G113" s="36">
        <f>(E113*F113)</f>
        <v>454.125</v>
      </c>
    </row>
    <row r="114" spans="1:7" ht="12.75">
      <c r="A114" s="163" t="s">
        <v>336</v>
      </c>
      <c r="B114" s="139"/>
      <c r="C114" s="164" t="s">
        <v>412</v>
      </c>
      <c r="D114" s="165" t="s">
        <v>36</v>
      </c>
      <c r="E114" s="110">
        <v>28.8</v>
      </c>
      <c r="F114" s="27">
        <v>8.65</v>
      </c>
      <c r="G114" s="36">
        <f>(E114*F114)</f>
        <v>249.12</v>
      </c>
    </row>
    <row r="115" spans="1:7" ht="12.75">
      <c r="A115" s="200"/>
      <c r="B115" s="200"/>
      <c r="C115" s="200"/>
      <c r="D115" s="200"/>
      <c r="E115" s="200"/>
      <c r="F115" s="200"/>
      <c r="G115" s="130">
        <f>SUM(G110:G114)</f>
        <v>10352.738</v>
      </c>
    </row>
    <row r="116" ht="9" customHeight="1" thickBot="1"/>
    <row r="117" spans="1:7" s="38" customFormat="1" ht="13.5" thickBot="1">
      <c r="A117" s="97" t="s">
        <v>91</v>
      </c>
      <c r="B117" s="97"/>
      <c r="C117" s="197" t="s">
        <v>140</v>
      </c>
      <c r="D117" s="198"/>
      <c r="E117" s="198"/>
      <c r="F117" s="198"/>
      <c r="G117" s="199"/>
    </row>
    <row r="118" spans="1:7" s="38" customFormat="1" ht="12.75">
      <c r="A118" s="71" t="s">
        <v>111</v>
      </c>
      <c r="B118" s="71"/>
      <c r="C118" s="74" t="s">
        <v>207</v>
      </c>
      <c r="D118" s="74"/>
      <c r="E118" s="118"/>
      <c r="F118" s="75"/>
      <c r="G118" s="135"/>
    </row>
    <row r="119" spans="1:7" s="38" customFormat="1" ht="12.75">
      <c r="A119" s="163" t="s">
        <v>113</v>
      </c>
      <c r="B119" s="23"/>
      <c r="C119" s="166" t="s">
        <v>341</v>
      </c>
      <c r="D119" s="55"/>
      <c r="E119" s="110"/>
      <c r="F119" s="27"/>
      <c r="G119" s="36"/>
    </row>
    <row r="120" spans="1:7" s="38" customFormat="1" ht="12.75">
      <c r="A120" s="163" t="s">
        <v>5</v>
      </c>
      <c r="B120" s="23" t="s">
        <v>208</v>
      </c>
      <c r="C120" s="28" t="s">
        <v>209</v>
      </c>
      <c r="D120" s="60" t="s">
        <v>112</v>
      </c>
      <c r="E120" s="110">
        <v>8</v>
      </c>
      <c r="F120" s="27">
        <v>66.65</v>
      </c>
      <c r="G120" s="36">
        <f>E120*F120</f>
        <v>533.2</v>
      </c>
    </row>
    <row r="121" spans="1:7" s="38" customFormat="1" ht="12.75">
      <c r="A121" s="163" t="s">
        <v>6</v>
      </c>
      <c r="B121" s="163" t="s">
        <v>361</v>
      </c>
      <c r="C121" s="28" t="s">
        <v>210</v>
      </c>
      <c r="D121" s="60" t="s">
        <v>112</v>
      </c>
      <c r="E121" s="110">
        <v>16</v>
      </c>
      <c r="F121" s="27">
        <v>72.18</v>
      </c>
      <c r="G121" s="36">
        <f>E121*F121</f>
        <v>1154.88</v>
      </c>
    </row>
    <row r="122" spans="1:7" s="38" customFormat="1" ht="12.75">
      <c r="A122" s="33" t="s">
        <v>114</v>
      </c>
      <c r="B122" s="33"/>
      <c r="C122" s="166" t="s">
        <v>342</v>
      </c>
      <c r="D122" s="26"/>
      <c r="E122" s="27"/>
      <c r="F122" s="27"/>
      <c r="G122" s="36"/>
    </row>
    <row r="123" spans="1:7" s="38" customFormat="1" ht="38.25">
      <c r="A123" s="167" t="s">
        <v>118</v>
      </c>
      <c r="B123" s="163" t="s">
        <v>354</v>
      </c>
      <c r="C123" s="144" t="s">
        <v>343</v>
      </c>
      <c r="D123" s="55" t="s">
        <v>112</v>
      </c>
      <c r="E123" s="56">
        <v>16</v>
      </c>
      <c r="F123" s="168">
        <v>119.19</v>
      </c>
      <c r="G123" s="36">
        <f>E123*F123</f>
        <v>1907.04</v>
      </c>
    </row>
    <row r="124" spans="1:7" s="38" customFormat="1" ht="38.25">
      <c r="A124" s="163" t="s">
        <v>119</v>
      </c>
      <c r="B124" s="163" t="s">
        <v>355</v>
      </c>
      <c r="C124" s="144" t="s">
        <v>344</v>
      </c>
      <c r="D124" s="165" t="s">
        <v>112</v>
      </c>
      <c r="E124" s="110">
        <v>2</v>
      </c>
      <c r="F124" s="27">
        <v>210.27</v>
      </c>
      <c r="G124" s="36">
        <f aca="true" t="shared" si="2" ref="G124:G133">E124*F124</f>
        <v>420.54</v>
      </c>
    </row>
    <row r="125" spans="1:7" s="38" customFormat="1" ht="38.25">
      <c r="A125" s="163" t="s">
        <v>4</v>
      </c>
      <c r="B125" s="163" t="s">
        <v>356</v>
      </c>
      <c r="C125" s="144" t="s">
        <v>345</v>
      </c>
      <c r="D125" s="165" t="s">
        <v>112</v>
      </c>
      <c r="E125" s="110">
        <v>2</v>
      </c>
      <c r="F125" s="27">
        <v>285.11</v>
      </c>
      <c r="G125" s="36">
        <f t="shared" si="2"/>
        <v>570.22</v>
      </c>
    </row>
    <row r="126" spans="1:7" s="38" customFormat="1" ht="12.75">
      <c r="A126" s="33" t="s">
        <v>115</v>
      </c>
      <c r="B126" s="23"/>
      <c r="C126" s="40" t="s">
        <v>346</v>
      </c>
      <c r="D126" s="69"/>
      <c r="E126" s="115"/>
      <c r="F126" s="156"/>
      <c r="G126" s="36"/>
    </row>
    <row r="127" spans="1:7" s="38" customFormat="1" ht="38.25">
      <c r="A127" s="23" t="s">
        <v>7</v>
      </c>
      <c r="B127" s="163" t="s">
        <v>357</v>
      </c>
      <c r="C127" s="144" t="s">
        <v>347</v>
      </c>
      <c r="D127" s="60" t="s">
        <v>112</v>
      </c>
      <c r="E127" s="110">
        <v>8</v>
      </c>
      <c r="F127" s="27">
        <v>93.88</v>
      </c>
      <c r="G127" s="36">
        <f t="shared" si="2"/>
        <v>751.04</v>
      </c>
    </row>
    <row r="128" spans="1:7" s="38" customFormat="1" ht="38.25">
      <c r="A128" s="23" t="s">
        <v>8</v>
      </c>
      <c r="B128" s="163" t="s">
        <v>358</v>
      </c>
      <c r="C128" s="144" t="s">
        <v>348</v>
      </c>
      <c r="D128" s="60" t="s">
        <v>112</v>
      </c>
      <c r="E128" s="110">
        <v>1</v>
      </c>
      <c r="F128" s="27">
        <v>131.82</v>
      </c>
      <c r="G128" s="36">
        <f t="shared" si="2"/>
        <v>131.82</v>
      </c>
    </row>
    <row r="129" spans="1:7" s="38" customFormat="1" ht="38.25">
      <c r="A129" s="23" t="s">
        <v>9</v>
      </c>
      <c r="B129" s="163" t="s">
        <v>359</v>
      </c>
      <c r="C129" s="144" t="s">
        <v>349</v>
      </c>
      <c r="D129" s="165" t="s">
        <v>112</v>
      </c>
      <c r="E129" s="110">
        <v>10</v>
      </c>
      <c r="F129" s="27">
        <v>168.4</v>
      </c>
      <c r="G129" s="36">
        <f t="shared" si="2"/>
        <v>1684</v>
      </c>
    </row>
    <row r="130" spans="1:7" s="38" customFormat="1" ht="12.75">
      <c r="A130" s="163" t="s">
        <v>350</v>
      </c>
      <c r="B130" s="23" t="s">
        <v>212</v>
      </c>
      <c r="C130" s="28" t="s">
        <v>213</v>
      </c>
      <c r="D130" s="60" t="s">
        <v>211</v>
      </c>
      <c r="E130" s="110">
        <v>2</v>
      </c>
      <c r="F130" s="27">
        <v>86.82</v>
      </c>
      <c r="G130" s="36">
        <f t="shared" si="2"/>
        <v>173.64</v>
      </c>
    </row>
    <row r="131" spans="1:7" s="38" customFormat="1" ht="12.75">
      <c r="A131" s="163" t="s">
        <v>351</v>
      </c>
      <c r="B131" s="23" t="s">
        <v>214</v>
      </c>
      <c r="C131" s="28" t="s">
        <v>215</v>
      </c>
      <c r="D131" s="60" t="s">
        <v>211</v>
      </c>
      <c r="E131" s="110">
        <v>1</v>
      </c>
      <c r="F131" s="27">
        <v>214.49</v>
      </c>
      <c r="G131" s="36">
        <f t="shared" si="2"/>
        <v>214.49</v>
      </c>
    </row>
    <row r="132" spans="1:7" s="38" customFormat="1" ht="12.75">
      <c r="A132" s="163" t="s">
        <v>352</v>
      </c>
      <c r="B132" s="23" t="s">
        <v>216</v>
      </c>
      <c r="C132" s="25" t="s">
        <v>217</v>
      </c>
      <c r="D132" s="60" t="s">
        <v>211</v>
      </c>
      <c r="E132" s="110">
        <v>3</v>
      </c>
      <c r="F132" s="27">
        <v>58.01</v>
      </c>
      <c r="G132" s="36">
        <f t="shared" si="2"/>
        <v>174.03</v>
      </c>
    </row>
    <row r="133" spans="1:7" s="38" customFormat="1" ht="12.75" customHeight="1">
      <c r="A133" s="163" t="s">
        <v>353</v>
      </c>
      <c r="B133" s="23" t="s">
        <v>218</v>
      </c>
      <c r="C133" s="28" t="s">
        <v>219</v>
      </c>
      <c r="D133" s="60" t="s">
        <v>211</v>
      </c>
      <c r="E133" s="110">
        <v>3</v>
      </c>
      <c r="F133" s="27">
        <v>151.95</v>
      </c>
      <c r="G133" s="36">
        <f t="shared" si="2"/>
        <v>455.84999999999997</v>
      </c>
    </row>
    <row r="134" spans="1:7" s="38" customFormat="1" ht="12.75" customHeight="1">
      <c r="A134" s="200" t="s">
        <v>92</v>
      </c>
      <c r="B134" s="200"/>
      <c r="C134" s="200"/>
      <c r="D134" s="200"/>
      <c r="E134" s="200"/>
      <c r="F134" s="200"/>
      <c r="G134" s="130">
        <f>SUM(G118:G133)</f>
        <v>8170.75</v>
      </c>
    </row>
    <row r="135" ht="9" customHeight="1" thickBot="1"/>
    <row r="136" spans="1:7" s="38" customFormat="1" ht="13.5" thickBot="1">
      <c r="A136" s="97" t="s">
        <v>93</v>
      </c>
      <c r="B136" s="97"/>
      <c r="C136" s="197" t="s">
        <v>139</v>
      </c>
      <c r="D136" s="198"/>
      <c r="E136" s="198"/>
      <c r="F136" s="198"/>
      <c r="G136" s="199"/>
    </row>
    <row r="137" spans="1:7" s="38" customFormat="1" ht="12.75">
      <c r="A137" s="42" t="s">
        <v>94</v>
      </c>
      <c r="B137" s="42">
        <v>73613</v>
      </c>
      <c r="C137" s="41" t="s">
        <v>220</v>
      </c>
      <c r="D137" s="59" t="s">
        <v>66</v>
      </c>
      <c r="E137" s="111">
        <v>29.6</v>
      </c>
      <c r="F137" s="150">
        <v>4.9</v>
      </c>
      <c r="G137" s="54">
        <f>E137*F137</f>
        <v>145.04000000000002</v>
      </c>
    </row>
    <row r="138" spans="1:7" s="38" customFormat="1" ht="12.75">
      <c r="A138" s="23" t="s">
        <v>95</v>
      </c>
      <c r="B138" s="23" t="s">
        <v>221</v>
      </c>
      <c r="C138" s="28" t="s">
        <v>222</v>
      </c>
      <c r="D138" s="60" t="s">
        <v>66</v>
      </c>
      <c r="E138" s="110">
        <v>38.48</v>
      </c>
      <c r="F138" s="27">
        <v>3.33</v>
      </c>
      <c r="G138" s="54">
        <f>E138*F138</f>
        <v>128.1384</v>
      </c>
    </row>
    <row r="139" spans="1:7" s="38" customFormat="1" ht="12.75">
      <c r="A139" s="23" t="s">
        <v>117</v>
      </c>
      <c r="B139" s="23" t="s">
        <v>223</v>
      </c>
      <c r="C139" s="28" t="s">
        <v>224</v>
      </c>
      <c r="D139" s="60" t="s">
        <v>112</v>
      </c>
      <c r="E139" s="110">
        <v>4</v>
      </c>
      <c r="F139" s="27">
        <v>32.63</v>
      </c>
      <c r="G139" s="54">
        <f>E139*F139</f>
        <v>130.52</v>
      </c>
    </row>
    <row r="140" spans="1:7" s="38" customFormat="1" ht="12.75">
      <c r="A140" s="26" t="s">
        <v>225</v>
      </c>
      <c r="B140" s="26" t="s">
        <v>226</v>
      </c>
      <c r="C140" s="28" t="s">
        <v>227</v>
      </c>
      <c r="D140" s="55" t="s">
        <v>112</v>
      </c>
      <c r="E140" s="56">
        <v>1</v>
      </c>
      <c r="F140" s="27">
        <v>109.52</v>
      </c>
      <c r="G140" s="54">
        <f>E140*F140</f>
        <v>109.52</v>
      </c>
    </row>
    <row r="141" spans="1:7" s="38" customFormat="1" ht="12.75">
      <c r="A141" s="200" t="s">
        <v>96</v>
      </c>
      <c r="B141" s="200"/>
      <c r="C141" s="200"/>
      <c r="D141" s="200"/>
      <c r="E141" s="200"/>
      <c r="F141" s="200"/>
      <c r="G141" s="130">
        <f>SUM(G137:G140)</f>
        <v>513.2184</v>
      </c>
    </row>
    <row r="142" spans="1:7" s="38" customFormat="1" ht="9" customHeight="1" thickBot="1">
      <c r="A142" s="5"/>
      <c r="B142" s="5"/>
      <c r="C142" s="4"/>
      <c r="D142" s="5"/>
      <c r="E142" s="6"/>
      <c r="F142" s="5"/>
      <c r="G142" s="126"/>
    </row>
    <row r="143" spans="1:7" s="38" customFormat="1" ht="13.5" thickBot="1">
      <c r="A143" s="97" t="s">
        <v>97</v>
      </c>
      <c r="B143" s="97"/>
      <c r="C143" s="197" t="s">
        <v>376</v>
      </c>
      <c r="D143" s="198"/>
      <c r="E143" s="198"/>
      <c r="F143" s="198"/>
      <c r="G143" s="199"/>
    </row>
    <row r="144" spans="1:7" s="38" customFormat="1" ht="12.75">
      <c r="A144" s="66" t="s">
        <v>98</v>
      </c>
      <c r="B144" s="61"/>
      <c r="C144" s="76" t="s">
        <v>360</v>
      </c>
      <c r="D144" s="76"/>
      <c r="E144" s="119"/>
      <c r="F144" s="158"/>
      <c r="G144" s="35"/>
    </row>
    <row r="145" spans="1:7" s="38" customFormat="1" ht="12.75">
      <c r="A145" s="26" t="s">
        <v>228</v>
      </c>
      <c r="B145" s="57" t="s">
        <v>229</v>
      </c>
      <c r="C145" s="25" t="s">
        <v>230</v>
      </c>
      <c r="D145" s="55" t="s">
        <v>66</v>
      </c>
      <c r="E145" s="56">
        <v>28.4</v>
      </c>
      <c r="F145" s="27">
        <v>11.03</v>
      </c>
      <c r="G145" s="35">
        <f aca="true" t="shared" si="3" ref="G145:G158">(E145*F145)</f>
        <v>313.25199999999995</v>
      </c>
    </row>
    <row r="146" spans="1:7" s="38" customFormat="1" ht="12.75">
      <c r="A146" s="26" t="s">
        <v>231</v>
      </c>
      <c r="B146" s="57" t="s">
        <v>232</v>
      </c>
      <c r="C146" s="25" t="s">
        <v>233</v>
      </c>
      <c r="D146" s="55" t="s">
        <v>66</v>
      </c>
      <c r="E146" s="56">
        <v>4.35</v>
      </c>
      <c r="F146" s="27">
        <v>15.97</v>
      </c>
      <c r="G146" s="35">
        <f t="shared" si="3"/>
        <v>69.4695</v>
      </c>
    </row>
    <row r="147" spans="1:7" s="38" customFormat="1" ht="12.75">
      <c r="A147" s="26" t="s">
        <v>234</v>
      </c>
      <c r="B147" s="57" t="s">
        <v>235</v>
      </c>
      <c r="C147" s="25" t="s">
        <v>236</v>
      </c>
      <c r="D147" s="55" t="s">
        <v>66</v>
      </c>
      <c r="E147" s="56">
        <v>19.5</v>
      </c>
      <c r="F147" s="27">
        <v>22.44</v>
      </c>
      <c r="G147" s="35">
        <f t="shared" si="3"/>
        <v>437.58000000000004</v>
      </c>
    </row>
    <row r="148" spans="1:7" s="38" customFormat="1" ht="12.75">
      <c r="A148" s="26" t="s">
        <v>237</v>
      </c>
      <c r="B148" s="57" t="s">
        <v>238</v>
      </c>
      <c r="C148" s="25" t="s">
        <v>239</v>
      </c>
      <c r="D148" s="55" t="s">
        <v>66</v>
      </c>
      <c r="E148" s="56">
        <v>6.7</v>
      </c>
      <c r="F148" s="27">
        <v>33.86</v>
      </c>
      <c r="G148" s="35">
        <f t="shared" si="3"/>
        <v>226.862</v>
      </c>
    </row>
    <row r="149" spans="1:7" s="38" customFormat="1" ht="12.75">
      <c r="A149" s="26" t="s">
        <v>240</v>
      </c>
      <c r="B149" s="57">
        <v>72783</v>
      </c>
      <c r="C149" s="25" t="s">
        <v>241</v>
      </c>
      <c r="D149" s="55" t="s">
        <v>112</v>
      </c>
      <c r="E149" s="56">
        <v>2</v>
      </c>
      <c r="F149" s="27">
        <v>8.02</v>
      </c>
      <c r="G149" s="35">
        <f t="shared" si="3"/>
        <v>16.04</v>
      </c>
    </row>
    <row r="150" spans="1:7" s="38" customFormat="1" ht="12.75">
      <c r="A150" s="26" t="s">
        <v>242</v>
      </c>
      <c r="B150" s="57">
        <v>72785</v>
      </c>
      <c r="C150" s="25" t="s">
        <v>243</v>
      </c>
      <c r="D150" s="55" t="s">
        <v>112</v>
      </c>
      <c r="E150" s="56">
        <v>1</v>
      </c>
      <c r="F150" s="27">
        <v>15.34</v>
      </c>
      <c r="G150" s="35">
        <f t="shared" si="3"/>
        <v>15.34</v>
      </c>
    </row>
    <row r="151" spans="1:7" s="38" customFormat="1" ht="12.75">
      <c r="A151" s="26" t="s">
        <v>244</v>
      </c>
      <c r="B151" s="57">
        <v>72787</v>
      </c>
      <c r="C151" s="25" t="s">
        <v>245</v>
      </c>
      <c r="D151" s="55" t="s">
        <v>112</v>
      </c>
      <c r="E151" s="56">
        <v>1</v>
      </c>
      <c r="F151" s="27">
        <v>21.06</v>
      </c>
      <c r="G151" s="35">
        <f t="shared" si="3"/>
        <v>21.06</v>
      </c>
    </row>
    <row r="152" spans="1:7" s="38" customFormat="1" ht="12.75">
      <c r="A152" s="26" t="s">
        <v>246</v>
      </c>
      <c r="B152" s="57">
        <v>72788</v>
      </c>
      <c r="C152" s="25" t="s">
        <v>247</v>
      </c>
      <c r="D152" s="55" t="s">
        <v>112</v>
      </c>
      <c r="E152" s="56">
        <v>1</v>
      </c>
      <c r="F152" s="27">
        <v>31.7</v>
      </c>
      <c r="G152" s="35">
        <f t="shared" si="3"/>
        <v>31.7</v>
      </c>
    </row>
    <row r="153" spans="1:7" s="38" customFormat="1" ht="12.75">
      <c r="A153" s="66" t="s">
        <v>99</v>
      </c>
      <c r="B153" s="66"/>
      <c r="C153" s="77" t="s">
        <v>248</v>
      </c>
      <c r="D153" s="78"/>
      <c r="E153" s="119"/>
      <c r="F153" s="159"/>
      <c r="G153" s="35"/>
    </row>
    <row r="154" spans="1:7" s="38" customFormat="1" ht="12.75">
      <c r="A154" s="26" t="s">
        <v>249</v>
      </c>
      <c r="B154" s="26" t="s">
        <v>250</v>
      </c>
      <c r="C154" s="22" t="s">
        <v>251</v>
      </c>
      <c r="D154" s="55" t="s">
        <v>112</v>
      </c>
      <c r="E154" s="56">
        <v>2</v>
      </c>
      <c r="F154" s="27">
        <v>232.16</v>
      </c>
      <c r="G154" s="35">
        <f t="shared" si="3"/>
        <v>464.32</v>
      </c>
    </row>
    <row r="155" spans="1:7" s="38" customFormat="1" ht="12.75">
      <c r="A155" s="26" t="s">
        <v>252</v>
      </c>
      <c r="B155" s="26" t="s">
        <v>253</v>
      </c>
      <c r="C155" s="22" t="s">
        <v>254</v>
      </c>
      <c r="D155" s="55" t="s">
        <v>112</v>
      </c>
      <c r="E155" s="56">
        <v>1</v>
      </c>
      <c r="F155" s="27">
        <v>99.92</v>
      </c>
      <c r="G155" s="35">
        <f t="shared" si="3"/>
        <v>99.92</v>
      </c>
    </row>
    <row r="156" spans="1:7" s="38" customFormat="1" ht="12.75">
      <c r="A156" s="26" t="s">
        <v>255</v>
      </c>
      <c r="B156" s="26" t="s">
        <v>256</v>
      </c>
      <c r="C156" s="22" t="s">
        <v>257</v>
      </c>
      <c r="D156" s="55" t="s">
        <v>112</v>
      </c>
      <c r="E156" s="56">
        <v>2</v>
      </c>
      <c r="F156" s="27">
        <v>52.79</v>
      </c>
      <c r="G156" s="35">
        <f t="shared" si="3"/>
        <v>105.58</v>
      </c>
    </row>
    <row r="157" spans="1:7" s="38" customFormat="1" ht="25.5">
      <c r="A157" s="183" t="s">
        <v>258</v>
      </c>
      <c r="B157" s="79" t="s">
        <v>377</v>
      </c>
      <c r="C157" s="80" t="s">
        <v>326</v>
      </c>
      <c r="D157" s="81" t="s">
        <v>112</v>
      </c>
      <c r="E157" s="82">
        <v>1</v>
      </c>
      <c r="F157" s="160">
        <v>257.32</v>
      </c>
      <c r="G157" s="35">
        <f>(E157*F157)</f>
        <v>257.32</v>
      </c>
    </row>
    <row r="158" spans="1:7" s="38" customFormat="1" ht="12.75">
      <c r="A158" s="183" t="s">
        <v>378</v>
      </c>
      <c r="B158" s="79" t="s">
        <v>380</v>
      </c>
      <c r="C158" s="180" t="s">
        <v>379</v>
      </c>
      <c r="D158" s="184" t="s">
        <v>66</v>
      </c>
      <c r="E158" s="82">
        <v>1.5</v>
      </c>
      <c r="F158" s="160">
        <v>12.45</v>
      </c>
      <c r="G158" s="35">
        <f t="shared" si="3"/>
        <v>18.674999999999997</v>
      </c>
    </row>
    <row r="159" spans="1:7" s="38" customFormat="1" ht="12.75">
      <c r="A159" s="200" t="s">
        <v>100</v>
      </c>
      <c r="B159" s="200"/>
      <c r="C159" s="200"/>
      <c r="D159" s="200"/>
      <c r="E159" s="200"/>
      <c r="F159" s="200"/>
      <c r="G159" s="130">
        <f>SUM(G144:G158)</f>
        <v>2077.1185</v>
      </c>
    </row>
    <row r="160" spans="1:7" s="38" customFormat="1" ht="9" customHeight="1">
      <c r="A160" s="39"/>
      <c r="B160" s="39"/>
      <c r="C160" s="18"/>
      <c r="D160" s="18"/>
      <c r="E160" s="120"/>
      <c r="F160" s="39"/>
      <c r="G160" s="136"/>
    </row>
    <row r="161" spans="1:7" s="38" customFormat="1" ht="9" customHeight="1" thickBot="1">
      <c r="A161" s="5"/>
      <c r="B161" s="5"/>
      <c r="C161" s="4"/>
      <c r="D161" s="5"/>
      <c r="E161" s="6"/>
      <c r="F161" s="5"/>
      <c r="G161" s="126"/>
    </row>
    <row r="162" spans="1:7" s="38" customFormat="1" ht="13.5" thickBot="1">
      <c r="A162" s="97" t="s">
        <v>104</v>
      </c>
      <c r="B162" s="97"/>
      <c r="C162" s="197" t="s">
        <v>141</v>
      </c>
      <c r="D162" s="198"/>
      <c r="E162" s="198"/>
      <c r="F162" s="198"/>
      <c r="G162" s="199"/>
    </row>
    <row r="163" spans="1:7" s="38" customFormat="1" ht="12.75">
      <c r="A163" s="85" t="s">
        <v>105</v>
      </c>
      <c r="B163" s="85"/>
      <c r="C163" s="86" t="s">
        <v>259</v>
      </c>
      <c r="D163" s="87"/>
      <c r="E163" s="114"/>
      <c r="F163" s="161"/>
      <c r="G163" s="35"/>
    </row>
    <row r="164" spans="1:7" s="38" customFormat="1" ht="12.75">
      <c r="A164" s="190" t="s">
        <v>106</v>
      </c>
      <c r="B164" s="88" t="s">
        <v>262</v>
      </c>
      <c r="C164" s="24" t="s">
        <v>327</v>
      </c>
      <c r="D164" s="84" t="s">
        <v>211</v>
      </c>
      <c r="E164" s="56">
        <v>3</v>
      </c>
      <c r="F164" s="27">
        <v>71.24</v>
      </c>
      <c r="G164" s="35">
        <f aca="true" t="shared" si="4" ref="G164:G175">(E164*F164)</f>
        <v>213.71999999999997</v>
      </c>
    </row>
    <row r="165" spans="1:7" s="38" customFormat="1" ht="12.75">
      <c r="A165" s="190" t="s">
        <v>101</v>
      </c>
      <c r="B165" s="88" t="s">
        <v>260</v>
      </c>
      <c r="C165" s="24" t="s">
        <v>263</v>
      </c>
      <c r="D165" s="84" t="s">
        <v>66</v>
      </c>
      <c r="E165" s="56">
        <v>48.2</v>
      </c>
      <c r="F165" s="27">
        <v>29.25</v>
      </c>
      <c r="G165" s="35">
        <f t="shared" si="4"/>
        <v>1409.8500000000001</v>
      </c>
    </row>
    <row r="166" spans="1:7" s="38" customFormat="1" ht="12.75">
      <c r="A166" s="143" t="s">
        <v>417</v>
      </c>
      <c r="B166" s="44" t="s">
        <v>261</v>
      </c>
      <c r="C166" s="24" t="s">
        <v>264</v>
      </c>
      <c r="D166" s="84" t="s">
        <v>66</v>
      </c>
      <c r="E166" s="56">
        <v>3.4</v>
      </c>
      <c r="F166" s="27">
        <v>27.4</v>
      </c>
      <c r="G166" s="35">
        <f t="shared" si="4"/>
        <v>93.16</v>
      </c>
    </row>
    <row r="167" spans="1:7" s="38" customFormat="1" ht="12.75">
      <c r="A167" s="143" t="s">
        <v>418</v>
      </c>
      <c r="B167" s="44" t="s">
        <v>265</v>
      </c>
      <c r="C167" s="24" t="s">
        <v>266</v>
      </c>
      <c r="D167" s="84" t="s">
        <v>66</v>
      </c>
      <c r="E167" s="56">
        <v>2.65</v>
      </c>
      <c r="F167" s="27">
        <v>20.01</v>
      </c>
      <c r="G167" s="35">
        <f t="shared" si="4"/>
        <v>53.026500000000006</v>
      </c>
    </row>
    <row r="168" spans="1:7" s="38" customFormat="1" ht="12.75">
      <c r="A168" s="143" t="s">
        <v>419</v>
      </c>
      <c r="B168" s="44" t="s">
        <v>267</v>
      </c>
      <c r="C168" s="24" t="s">
        <v>268</v>
      </c>
      <c r="D168" s="84" t="s">
        <v>66</v>
      </c>
      <c r="E168" s="56">
        <v>9.8</v>
      </c>
      <c r="F168" s="27">
        <v>14.89</v>
      </c>
      <c r="G168" s="35">
        <f t="shared" si="4"/>
        <v>145.92200000000003</v>
      </c>
    </row>
    <row r="169" spans="1:7" s="38" customFormat="1" ht="12.75">
      <c r="A169" s="89" t="s">
        <v>107</v>
      </c>
      <c r="B169" s="89"/>
      <c r="C169" s="77" t="s">
        <v>248</v>
      </c>
      <c r="D169" s="78"/>
      <c r="E169" s="119"/>
      <c r="F169" s="159"/>
      <c r="G169" s="35"/>
    </row>
    <row r="170" spans="1:7" s="38" customFormat="1" ht="12.75">
      <c r="A170" s="143" t="s">
        <v>102</v>
      </c>
      <c r="B170" s="90">
        <v>40777</v>
      </c>
      <c r="C170" s="24" t="s">
        <v>269</v>
      </c>
      <c r="D170" s="84" t="s">
        <v>112</v>
      </c>
      <c r="E170" s="56">
        <v>5</v>
      </c>
      <c r="F170" s="27">
        <v>23.99</v>
      </c>
      <c r="G170" s="35">
        <f t="shared" si="4"/>
        <v>119.94999999999999</v>
      </c>
    </row>
    <row r="171" spans="1:7" s="38" customFormat="1" ht="12.75">
      <c r="A171" s="143" t="s">
        <v>103</v>
      </c>
      <c r="B171" s="44" t="s">
        <v>270</v>
      </c>
      <c r="C171" s="24" t="s">
        <v>271</v>
      </c>
      <c r="D171" s="84" t="s">
        <v>112</v>
      </c>
      <c r="E171" s="56">
        <v>1</v>
      </c>
      <c r="F171" s="27">
        <v>55</v>
      </c>
      <c r="G171" s="35">
        <f t="shared" si="4"/>
        <v>55</v>
      </c>
    </row>
    <row r="172" spans="1:7" s="38" customFormat="1" ht="12.75">
      <c r="A172" s="143" t="s">
        <v>332</v>
      </c>
      <c r="B172" s="44" t="s">
        <v>272</v>
      </c>
      <c r="C172" s="83" t="s">
        <v>273</v>
      </c>
      <c r="D172" s="84" t="s">
        <v>112</v>
      </c>
      <c r="E172" s="56">
        <v>2</v>
      </c>
      <c r="F172" s="27">
        <v>102.41</v>
      </c>
      <c r="G172" s="35">
        <f t="shared" si="4"/>
        <v>204.82</v>
      </c>
    </row>
    <row r="173" spans="1:7" s="38" customFormat="1" ht="12.75">
      <c r="A173" s="143" t="s">
        <v>420</v>
      </c>
      <c r="B173" s="44" t="s">
        <v>274</v>
      </c>
      <c r="C173" s="83" t="s">
        <v>275</v>
      </c>
      <c r="D173" s="84" t="s">
        <v>112</v>
      </c>
      <c r="E173" s="56">
        <v>4</v>
      </c>
      <c r="F173" s="27">
        <v>117.72</v>
      </c>
      <c r="G173" s="35">
        <f t="shared" si="4"/>
        <v>470.88</v>
      </c>
    </row>
    <row r="174" spans="1:7" s="38" customFormat="1" ht="12.75">
      <c r="A174" s="89" t="s">
        <v>421</v>
      </c>
      <c r="B174" s="89"/>
      <c r="C174" s="77" t="s">
        <v>416</v>
      </c>
      <c r="D174" s="78"/>
      <c r="E174" s="119"/>
      <c r="F174" s="159"/>
      <c r="G174" s="35"/>
    </row>
    <row r="175" spans="1:7" s="38" customFormat="1" ht="12.75">
      <c r="A175" s="143" t="s">
        <v>422</v>
      </c>
      <c r="B175" s="44"/>
      <c r="C175" s="179" t="s">
        <v>415</v>
      </c>
      <c r="D175" s="84" t="s">
        <v>112</v>
      </c>
      <c r="E175" s="56">
        <v>1</v>
      </c>
      <c r="F175" s="27">
        <v>1037.42</v>
      </c>
      <c r="G175" s="35">
        <f t="shared" si="4"/>
        <v>1037.42</v>
      </c>
    </row>
    <row r="176" spans="1:7" s="38" customFormat="1" ht="12.75">
      <c r="A176" s="200" t="s">
        <v>110</v>
      </c>
      <c r="B176" s="200"/>
      <c r="C176" s="200"/>
      <c r="D176" s="200"/>
      <c r="E176" s="200"/>
      <c r="F176" s="200"/>
      <c r="G176" s="130">
        <f>SUM(G163:G175)</f>
        <v>3803.7485000000006</v>
      </c>
    </row>
    <row r="177" spans="1:7" s="38" customFormat="1" ht="9" customHeight="1" thickBot="1">
      <c r="A177" s="31"/>
      <c r="B177" s="31"/>
      <c r="C177" s="34"/>
      <c r="D177" s="31"/>
      <c r="E177" s="32"/>
      <c r="F177" s="31"/>
      <c r="G177" s="133"/>
    </row>
    <row r="178" spans="1:7" s="38" customFormat="1" ht="12.75">
      <c r="A178" s="181" t="s">
        <v>108</v>
      </c>
      <c r="B178" s="181"/>
      <c r="C178" s="201" t="s">
        <v>142</v>
      </c>
      <c r="D178" s="202"/>
      <c r="E178" s="202"/>
      <c r="F178" s="202"/>
      <c r="G178" s="203"/>
    </row>
    <row r="179" spans="1:7" s="38" customFormat="1" ht="12.75">
      <c r="A179" s="163" t="s">
        <v>109</v>
      </c>
      <c r="B179" s="23" t="s">
        <v>276</v>
      </c>
      <c r="C179" s="28" t="s">
        <v>277</v>
      </c>
      <c r="D179" s="60" t="s">
        <v>112</v>
      </c>
      <c r="E179" s="110">
        <v>2</v>
      </c>
      <c r="F179" s="142">
        <v>93.68</v>
      </c>
      <c r="G179" s="182">
        <f>E179*F179</f>
        <v>187.36</v>
      </c>
    </row>
    <row r="180" spans="1:7" s="38" customFormat="1" ht="12.75">
      <c r="A180" s="23">
        <v>17.2</v>
      </c>
      <c r="B180" s="23"/>
      <c r="C180" s="144" t="s">
        <v>369</v>
      </c>
      <c r="D180" s="165" t="s">
        <v>112</v>
      </c>
      <c r="E180" s="110">
        <v>3</v>
      </c>
      <c r="F180" s="142">
        <v>40</v>
      </c>
      <c r="G180" s="182">
        <f>E180*F180</f>
        <v>120</v>
      </c>
    </row>
    <row r="181" spans="1:7" s="38" customFormat="1" ht="12.75">
      <c r="A181" s="23">
        <v>17.3</v>
      </c>
      <c r="B181" s="23"/>
      <c r="C181" s="144" t="s">
        <v>370</v>
      </c>
      <c r="D181" s="165" t="s">
        <v>112</v>
      </c>
      <c r="E181" s="110">
        <v>3</v>
      </c>
      <c r="F181" s="142">
        <v>35</v>
      </c>
      <c r="G181" s="182">
        <f>E181*F181</f>
        <v>105</v>
      </c>
    </row>
    <row r="182" spans="1:7" s="38" customFormat="1" ht="12.75">
      <c r="A182" s="200" t="s">
        <v>12</v>
      </c>
      <c r="B182" s="200"/>
      <c r="C182" s="200"/>
      <c r="D182" s="200"/>
      <c r="E182" s="200"/>
      <c r="F182" s="200"/>
      <c r="G182" s="130">
        <f>SUM(G179:G181)</f>
        <v>412.36</v>
      </c>
    </row>
    <row r="183" spans="1:7" s="38" customFormat="1" ht="9" customHeight="1" thickBot="1">
      <c r="A183" s="39"/>
      <c r="B183" s="39"/>
      <c r="C183" s="18"/>
      <c r="D183" s="18"/>
      <c r="E183" s="120"/>
      <c r="F183" s="39"/>
      <c r="G183" s="136"/>
    </row>
    <row r="184" spans="1:7" s="38" customFormat="1" ht="13.5" thickBot="1">
      <c r="A184" s="97" t="s">
        <v>10</v>
      </c>
      <c r="B184" s="97"/>
      <c r="C184" s="197" t="s">
        <v>143</v>
      </c>
      <c r="D184" s="198"/>
      <c r="E184" s="198"/>
      <c r="F184" s="198"/>
      <c r="G184" s="199"/>
    </row>
    <row r="185" spans="1:7" s="38" customFormat="1" ht="12.75">
      <c r="A185" s="66" t="s">
        <v>11</v>
      </c>
      <c r="B185" s="61"/>
      <c r="C185" s="72" t="s">
        <v>278</v>
      </c>
      <c r="D185" s="91"/>
      <c r="E185" s="121"/>
      <c r="F185" s="121"/>
      <c r="G185" s="137"/>
    </row>
    <row r="186" spans="1:7" s="38" customFormat="1" ht="12.75">
      <c r="A186" s="174" t="s">
        <v>423</v>
      </c>
      <c r="B186" s="26">
        <v>6021</v>
      </c>
      <c r="C186" s="28" t="s">
        <v>279</v>
      </c>
      <c r="D186" s="55" t="s">
        <v>112</v>
      </c>
      <c r="E186" s="56">
        <v>3</v>
      </c>
      <c r="F186" s="27">
        <v>144.02</v>
      </c>
      <c r="G186" s="35">
        <f>E186*F186</f>
        <v>432.06000000000006</v>
      </c>
    </row>
    <row r="187" spans="1:7" s="38" customFormat="1" ht="12.75">
      <c r="A187" s="174" t="s">
        <v>424</v>
      </c>
      <c r="B187" s="26" t="s">
        <v>280</v>
      </c>
      <c r="C187" s="22" t="s">
        <v>281</v>
      </c>
      <c r="D187" s="55" t="s">
        <v>112</v>
      </c>
      <c r="E187" s="56">
        <v>3</v>
      </c>
      <c r="F187" s="27">
        <v>14.05</v>
      </c>
      <c r="G187" s="35">
        <f aca="true" t="shared" si="5" ref="G187:G201">E187*F187</f>
        <v>42.150000000000006</v>
      </c>
    </row>
    <row r="188" spans="1:7" s="38" customFormat="1" ht="12.75">
      <c r="A188" s="174" t="s">
        <v>425</v>
      </c>
      <c r="B188" s="26" t="s">
        <v>282</v>
      </c>
      <c r="C188" s="146" t="s">
        <v>283</v>
      </c>
      <c r="D188" s="55" t="s">
        <v>112</v>
      </c>
      <c r="E188" s="56">
        <v>3</v>
      </c>
      <c r="F188" s="148">
        <v>78</v>
      </c>
      <c r="G188" s="35">
        <f t="shared" si="5"/>
        <v>234</v>
      </c>
    </row>
    <row r="189" spans="1:7" s="38" customFormat="1" ht="12.75">
      <c r="A189" s="174" t="s">
        <v>426</v>
      </c>
      <c r="B189" s="20" t="s">
        <v>284</v>
      </c>
      <c r="C189" s="189" t="s">
        <v>411</v>
      </c>
      <c r="D189" s="52" t="s">
        <v>112</v>
      </c>
      <c r="E189" s="53">
        <v>1</v>
      </c>
      <c r="F189" s="150">
        <v>195.84</v>
      </c>
      <c r="G189" s="35">
        <f t="shared" si="5"/>
        <v>195.84</v>
      </c>
    </row>
    <row r="190" spans="1:7" s="38" customFormat="1" ht="12.75">
      <c r="A190" s="174" t="s">
        <v>427</v>
      </c>
      <c r="B190" s="26" t="s">
        <v>285</v>
      </c>
      <c r="C190" s="146" t="s">
        <v>286</v>
      </c>
      <c r="D190" s="55" t="s">
        <v>112</v>
      </c>
      <c r="E190" s="56">
        <v>1</v>
      </c>
      <c r="F190" s="27">
        <v>332.99</v>
      </c>
      <c r="G190" s="35">
        <f t="shared" si="5"/>
        <v>332.99</v>
      </c>
    </row>
    <row r="191" spans="1:7" s="38" customFormat="1" ht="12.75">
      <c r="A191" s="174" t="s">
        <v>428</v>
      </c>
      <c r="B191" s="26">
        <v>6004</v>
      </c>
      <c r="C191" s="28" t="s">
        <v>287</v>
      </c>
      <c r="D191" s="55" t="s">
        <v>288</v>
      </c>
      <c r="E191" s="56">
        <v>3</v>
      </c>
      <c r="F191" s="27">
        <v>36.89</v>
      </c>
      <c r="G191" s="35">
        <f t="shared" si="5"/>
        <v>110.67</v>
      </c>
    </row>
    <row r="192" spans="1:7" s="38" customFormat="1" ht="12.75">
      <c r="A192" s="174" t="s">
        <v>429</v>
      </c>
      <c r="B192" s="26" t="s">
        <v>289</v>
      </c>
      <c r="C192" s="22" t="s">
        <v>290</v>
      </c>
      <c r="D192" s="60" t="s">
        <v>112</v>
      </c>
      <c r="E192" s="110">
        <v>3</v>
      </c>
      <c r="F192" s="142">
        <v>22.44</v>
      </c>
      <c r="G192" s="35">
        <f t="shared" si="5"/>
        <v>67.32000000000001</v>
      </c>
    </row>
    <row r="193" spans="1:7" s="38" customFormat="1" ht="12.75">
      <c r="A193" s="174" t="s">
        <v>430</v>
      </c>
      <c r="B193" s="26" t="s">
        <v>291</v>
      </c>
      <c r="C193" s="22" t="s">
        <v>292</v>
      </c>
      <c r="D193" s="55" t="s">
        <v>293</v>
      </c>
      <c r="E193" s="56">
        <v>3</v>
      </c>
      <c r="F193" s="27">
        <v>25.36</v>
      </c>
      <c r="G193" s="35">
        <f t="shared" si="5"/>
        <v>76.08</v>
      </c>
    </row>
    <row r="194" spans="1:7" s="38" customFormat="1" ht="12.75">
      <c r="A194" s="174" t="s">
        <v>431</v>
      </c>
      <c r="B194" s="26">
        <v>6007</v>
      </c>
      <c r="C194" s="22" t="s">
        <v>294</v>
      </c>
      <c r="D194" s="55" t="s">
        <v>112</v>
      </c>
      <c r="E194" s="56">
        <v>1</v>
      </c>
      <c r="F194" s="27">
        <v>30.73</v>
      </c>
      <c r="G194" s="35">
        <f t="shared" si="5"/>
        <v>30.73</v>
      </c>
    </row>
    <row r="195" spans="1:7" s="38" customFormat="1" ht="12.75">
      <c r="A195" s="29" t="s">
        <v>432</v>
      </c>
      <c r="B195" s="92"/>
      <c r="C195" s="40" t="s">
        <v>295</v>
      </c>
      <c r="D195" s="70"/>
      <c r="E195" s="116"/>
      <c r="F195" s="116"/>
      <c r="G195" s="35"/>
    </row>
    <row r="196" spans="1:7" s="38" customFormat="1" ht="25.5">
      <c r="A196" s="174" t="s">
        <v>433</v>
      </c>
      <c r="B196" s="26">
        <v>40729</v>
      </c>
      <c r="C196" s="147" t="s">
        <v>296</v>
      </c>
      <c r="D196" s="55" t="s">
        <v>112</v>
      </c>
      <c r="E196" s="56">
        <v>3</v>
      </c>
      <c r="F196" s="27">
        <v>151.97</v>
      </c>
      <c r="G196" s="35">
        <f t="shared" si="5"/>
        <v>455.90999999999997</v>
      </c>
    </row>
    <row r="197" spans="1:7" s="38" customFormat="1" ht="12.75">
      <c r="A197" s="174" t="s">
        <v>434</v>
      </c>
      <c r="B197" s="26" t="s">
        <v>297</v>
      </c>
      <c r="C197" s="22" t="s">
        <v>298</v>
      </c>
      <c r="D197" s="55" t="s">
        <v>112</v>
      </c>
      <c r="E197" s="56">
        <v>4</v>
      </c>
      <c r="F197" s="27">
        <v>75.84</v>
      </c>
      <c r="G197" s="35">
        <f t="shared" si="5"/>
        <v>303.36</v>
      </c>
    </row>
    <row r="198" spans="1:7" s="38" customFormat="1" ht="12.75">
      <c r="A198" s="174" t="s">
        <v>435</v>
      </c>
      <c r="B198" s="26" t="s">
        <v>299</v>
      </c>
      <c r="C198" s="22" t="s">
        <v>300</v>
      </c>
      <c r="D198" s="55" t="s">
        <v>112</v>
      </c>
      <c r="E198" s="56">
        <v>3</v>
      </c>
      <c r="F198" s="27">
        <v>46.1</v>
      </c>
      <c r="G198" s="35">
        <f t="shared" si="5"/>
        <v>138.3</v>
      </c>
    </row>
    <row r="199" spans="1:7" s="38" customFormat="1" ht="12.75">
      <c r="A199" s="174" t="s">
        <v>436</v>
      </c>
      <c r="B199" s="26" t="s">
        <v>301</v>
      </c>
      <c r="C199" s="22" t="s">
        <v>302</v>
      </c>
      <c r="D199" s="55" t="s">
        <v>112</v>
      </c>
      <c r="E199" s="56">
        <v>4</v>
      </c>
      <c r="F199" s="27">
        <v>37.9</v>
      </c>
      <c r="G199" s="35">
        <f t="shared" si="5"/>
        <v>151.6</v>
      </c>
    </row>
    <row r="200" spans="1:7" s="38" customFormat="1" ht="12.75">
      <c r="A200" s="174" t="s">
        <v>437</v>
      </c>
      <c r="B200" s="26" t="s">
        <v>303</v>
      </c>
      <c r="C200" s="28" t="s">
        <v>304</v>
      </c>
      <c r="D200" s="60" t="s">
        <v>112</v>
      </c>
      <c r="E200" s="110">
        <v>4</v>
      </c>
      <c r="F200" s="142">
        <v>79.29</v>
      </c>
      <c r="G200" s="35">
        <f t="shared" si="5"/>
        <v>317.16</v>
      </c>
    </row>
    <row r="201" spans="1:7" s="38" customFormat="1" ht="12.75">
      <c r="A201" s="174" t="s">
        <v>438</v>
      </c>
      <c r="B201" s="26" t="s">
        <v>305</v>
      </c>
      <c r="C201" s="22" t="s">
        <v>306</v>
      </c>
      <c r="D201" s="55" t="s">
        <v>112</v>
      </c>
      <c r="E201" s="56">
        <v>1</v>
      </c>
      <c r="F201" s="27">
        <v>98.51</v>
      </c>
      <c r="G201" s="35">
        <f t="shared" si="5"/>
        <v>98.51</v>
      </c>
    </row>
    <row r="202" spans="1:7" s="38" customFormat="1" ht="12.75">
      <c r="A202" s="200" t="s">
        <v>16</v>
      </c>
      <c r="B202" s="200"/>
      <c r="C202" s="200"/>
      <c r="D202" s="200"/>
      <c r="E202" s="200"/>
      <c r="F202" s="200"/>
      <c r="G202" s="130">
        <f>SUM(G185:G201)</f>
        <v>2986.6800000000003</v>
      </c>
    </row>
    <row r="203" spans="1:7" s="38" customFormat="1" ht="9" customHeight="1" thickBot="1">
      <c r="A203" s="5"/>
      <c r="B203" s="5"/>
      <c r="C203" s="18"/>
      <c r="D203" s="18"/>
      <c r="E203" s="120"/>
      <c r="F203" s="39"/>
      <c r="G203" s="136"/>
    </row>
    <row r="204" spans="1:7" s="38" customFormat="1" ht="13.5" thickBot="1">
      <c r="A204" s="97" t="s">
        <v>13</v>
      </c>
      <c r="B204" s="97"/>
      <c r="C204" s="197" t="s">
        <v>144</v>
      </c>
      <c r="D204" s="198"/>
      <c r="E204" s="198"/>
      <c r="F204" s="198"/>
      <c r="G204" s="199"/>
    </row>
    <row r="205" spans="1:7" s="38" customFormat="1" ht="12.75">
      <c r="A205" s="174" t="s">
        <v>14</v>
      </c>
      <c r="B205" s="26" t="s">
        <v>308</v>
      </c>
      <c r="C205" s="22" t="s">
        <v>309</v>
      </c>
      <c r="D205" s="55" t="s">
        <v>36</v>
      </c>
      <c r="E205" s="56">
        <v>12</v>
      </c>
      <c r="F205" s="27">
        <v>24.68</v>
      </c>
      <c r="G205" s="36">
        <f>(E205*F205)</f>
        <v>296.15999999999997</v>
      </c>
    </row>
    <row r="206" spans="1:7" s="38" customFormat="1" ht="12.75">
      <c r="A206" s="174" t="s">
        <v>15</v>
      </c>
      <c r="B206" s="26" t="s">
        <v>310</v>
      </c>
      <c r="C206" s="28" t="s">
        <v>311</v>
      </c>
      <c r="D206" s="60" t="s">
        <v>66</v>
      </c>
      <c r="E206" s="110">
        <v>4.2</v>
      </c>
      <c r="F206" s="142">
        <v>113.34</v>
      </c>
      <c r="G206" s="36">
        <f>(E206*F206)</f>
        <v>476.028</v>
      </c>
    </row>
    <row r="207" spans="1:7" s="38" customFormat="1" ht="12.75">
      <c r="A207" s="174" t="s">
        <v>439</v>
      </c>
      <c r="B207" s="26">
        <v>74195</v>
      </c>
      <c r="C207" s="147" t="s">
        <v>397</v>
      </c>
      <c r="D207" s="177" t="s">
        <v>66</v>
      </c>
      <c r="E207" s="56">
        <v>10</v>
      </c>
      <c r="F207" s="27">
        <v>222.99</v>
      </c>
      <c r="G207" s="36">
        <f>(E207*F207)</f>
        <v>2229.9</v>
      </c>
    </row>
    <row r="208" spans="1:7" s="38" customFormat="1" ht="12.75">
      <c r="A208" s="174" t="s">
        <v>440</v>
      </c>
      <c r="B208" s="26"/>
      <c r="C208" s="22" t="s">
        <v>312</v>
      </c>
      <c r="D208" s="55" t="s">
        <v>313</v>
      </c>
      <c r="E208" s="56">
        <v>1</v>
      </c>
      <c r="F208" s="27">
        <v>216.76</v>
      </c>
      <c r="G208" s="36">
        <f>(E208*F208)</f>
        <v>216.76</v>
      </c>
    </row>
    <row r="209" spans="1:7" s="38" customFormat="1" ht="12.75">
      <c r="A209" s="200" t="s">
        <v>2</v>
      </c>
      <c r="B209" s="200"/>
      <c r="C209" s="200"/>
      <c r="D209" s="200"/>
      <c r="E209" s="200"/>
      <c r="F209" s="200"/>
      <c r="G209" s="130">
        <f>SUM(G205:G208)</f>
        <v>3218.848</v>
      </c>
    </row>
    <row r="210" spans="1:7" s="38" customFormat="1" ht="9" customHeight="1" thickBot="1">
      <c r="A210" s="2"/>
      <c r="B210" s="2"/>
      <c r="C210" s="1"/>
      <c r="D210" s="2"/>
      <c r="E210" s="122"/>
      <c r="F210" s="162"/>
      <c r="G210" s="138"/>
    </row>
    <row r="211" spans="1:7" s="38" customFormat="1" ht="13.5" thickBot="1">
      <c r="A211" s="97" t="s">
        <v>3</v>
      </c>
      <c r="B211" s="97"/>
      <c r="C211" s="197" t="s">
        <v>145</v>
      </c>
      <c r="D211" s="198"/>
      <c r="E211" s="198"/>
      <c r="F211" s="198"/>
      <c r="G211" s="199"/>
    </row>
    <row r="212" spans="1:7" s="38" customFormat="1" ht="12.75">
      <c r="A212" s="174" t="s">
        <v>307</v>
      </c>
      <c r="B212" s="26">
        <v>9537</v>
      </c>
      <c r="C212" s="22" t="s">
        <v>1</v>
      </c>
      <c r="D212" s="55" t="s">
        <v>36</v>
      </c>
      <c r="E212" s="56">
        <v>216</v>
      </c>
      <c r="F212" s="142">
        <v>1.15</v>
      </c>
      <c r="G212" s="36">
        <f>(E212*F212)</f>
        <v>248.39999999999998</v>
      </c>
    </row>
    <row r="213" spans="1:7" s="38" customFormat="1" ht="12.75">
      <c r="A213" s="200" t="s">
        <v>0</v>
      </c>
      <c r="B213" s="200"/>
      <c r="C213" s="200"/>
      <c r="D213" s="200"/>
      <c r="E213" s="200"/>
      <c r="F213" s="200"/>
      <c r="G213" s="130">
        <f>SUM(G212)</f>
        <v>248.39999999999998</v>
      </c>
    </row>
    <row r="214" spans="1:7" s="38" customFormat="1" ht="12.75">
      <c r="A214" s="45"/>
      <c r="B214" s="45"/>
      <c r="C214" s="45"/>
      <c r="D214" s="45"/>
      <c r="E214" s="123"/>
      <c r="F214" s="33"/>
      <c r="G214" s="130"/>
    </row>
    <row r="215" spans="1:7" s="38" customFormat="1" ht="12.75">
      <c r="A215" s="50"/>
      <c r="B215" s="95"/>
      <c r="C215" s="93" t="s">
        <v>314</v>
      </c>
      <c r="D215" s="95"/>
      <c r="E215" s="124"/>
      <c r="F215" s="92"/>
      <c r="G215" s="108">
        <f>G19+G26+G43+G55+G61+G74+G82+G88+G96+G103+G107+G115+G134+G141+G159+G176+G182+G202+G209+G213</f>
        <v>104104.59689999997</v>
      </c>
    </row>
    <row r="216" spans="1:7" s="38" customFormat="1" ht="12.75">
      <c r="A216" s="50"/>
      <c r="B216" s="37"/>
      <c r="C216" s="37" t="s">
        <v>315</v>
      </c>
      <c r="D216" s="96">
        <v>0.2</v>
      </c>
      <c r="E216" s="27"/>
      <c r="F216" s="27"/>
      <c r="G216" s="109">
        <f>G215*D216</f>
        <v>20820.919379999996</v>
      </c>
    </row>
    <row r="217" spans="1:7" s="38" customFormat="1" ht="12.75">
      <c r="A217" s="50"/>
      <c r="B217" s="46"/>
      <c r="C217" s="46"/>
      <c r="D217" s="46"/>
      <c r="E217" s="125"/>
      <c r="F217" s="125"/>
      <c r="G217" s="94"/>
    </row>
    <row r="218" spans="1:7" s="38" customFormat="1" ht="12.75">
      <c r="A218" s="50"/>
      <c r="B218" s="37"/>
      <c r="C218" s="43" t="s">
        <v>316</v>
      </c>
      <c r="D218" s="37"/>
      <c r="E218" s="123"/>
      <c r="F218" s="33"/>
      <c r="G218" s="109">
        <f>G215+G216</f>
        <v>124925.51627999997</v>
      </c>
    </row>
    <row r="220" ht="12.75">
      <c r="F220" s="173"/>
    </row>
  </sheetData>
  <sheetProtection/>
  <mergeCells count="42">
    <mergeCell ref="A213:F213"/>
    <mergeCell ref="C117:G117"/>
    <mergeCell ref="A202:F202"/>
    <mergeCell ref="C204:G204"/>
    <mergeCell ref="A209:F209"/>
    <mergeCell ref="C211:G211"/>
    <mergeCell ref="C184:G184"/>
    <mergeCell ref="A182:F182"/>
    <mergeCell ref="C162:G162"/>
    <mergeCell ref="A176:F176"/>
    <mergeCell ref="C178:G178"/>
    <mergeCell ref="C105:G105"/>
    <mergeCell ref="C143:G143"/>
    <mergeCell ref="A159:F159"/>
    <mergeCell ref="C109:G109"/>
    <mergeCell ref="C136:G136"/>
    <mergeCell ref="A115:F115"/>
    <mergeCell ref="A107:F107"/>
    <mergeCell ref="A134:F134"/>
    <mergeCell ref="A141:F141"/>
    <mergeCell ref="C84:G84"/>
    <mergeCell ref="C90:G90"/>
    <mergeCell ref="A96:F96"/>
    <mergeCell ref="C98:G98"/>
    <mergeCell ref="A103:F103"/>
    <mergeCell ref="A88:F88"/>
    <mergeCell ref="C57:G57"/>
    <mergeCell ref="A61:F61"/>
    <mergeCell ref="C28:G28"/>
    <mergeCell ref="A43:F43"/>
    <mergeCell ref="C45:G45"/>
    <mergeCell ref="A82:F82"/>
    <mergeCell ref="C63:G63"/>
    <mergeCell ref="A74:F74"/>
    <mergeCell ref="C76:G76"/>
    <mergeCell ref="A55:F55"/>
    <mergeCell ref="A1:G1"/>
    <mergeCell ref="A7:G7"/>
    <mergeCell ref="C11:G11"/>
    <mergeCell ref="A19:F19"/>
    <mergeCell ref="C21:G21"/>
    <mergeCell ref="A26:F26"/>
  </mergeCells>
  <conditionalFormatting sqref="E202:F203 E182:F183 E176:F176 E134:F134 E159:F160 E141:F141 F133:F134 E137:E140 E119:E134 E55:F55 E43:F43 E19:F19 E9:F9">
    <cfRule type="cellIs" priority="5" dxfId="0" operator="equal" stopIfTrue="1">
      <formula>0</formula>
    </cfRule>
  </conditionalFormatting>
  <printOptions horizontalCentered="1"/>
  <pageMargins left="0.1968503937007874" right="0.1968503937007874" top="0.4724409448818898" bottom="0.7480314960629921" header="0.31496062992125984" footer="0.2755905511811024"/>
  <pageSetup fitToHeight="10" horizontalDpi="600" verticalDpi="600" orientation="portrait" paperSize="9" scale="7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Windows</cp:lastModifiedBy>
  <cp:lastPrinted>2013-11-19T21:48:04Z</cp:lastPrinted>
  <dcterms:created xsi:type="dcterms:W3CDTF">2009-07-02T17:29:30Z</dcterms:created>
  <dcterms:modified xsi:type="dcterms:W3CDTF">2013-12-04T20:06:51Z</dcterms:modified>
  <cp:category/>
  <cp:version/>
  <cp:contentType/>
  <cp:contentStatus/>
</cp:coreProperties>
</file>